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75" windowHeight="11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99" i="1"/>
  <c r="K98"/>
  <c r="K97"/>
  <c r="I99"/>
  <c r="I98"/>
  <c r="I97"/>
  <c r="I96"/>
  <c r="K96" s="1"/>
  <c r="E99"/>
  <c r="E98"/>
  <c r="E97"/>
  <c r="E96"/>
  <c r="E49"/>
  <c r="H49" s="1"/>
  <c r="E48"/>
  <c r="H48" s="1"/>
  <c r="E47"/>
  <c r="I47" s="1"/>
  <c r="E46"/>
  <c r="H46" s="1"/>
  <c r="E45"/>
  <c r="H45" s="1"/>
  <c r="D36"/>
  <c r="D35"/>
  <c r="D34"/>
  <c r="D33"/>
  <c r="D32"/>
  <c r="C36"/>
  <c r="C35"/>
  <c r="C34"/>
  <c r="C33"/>
  <c r="C32"/>
  <c r="C31"/>
  <c r="C30"/>
  <c r="F30" s="1"/>
  <c r="C29"/>
  <c r="C28"/>
  <c r="C27"/>
  <c r="C26"/>
  <c r="C25"/>
  <c r="C24"/>
  <c r="F24" s="1"/>
  <c r="C23"/>
  <c r="F23" s="1"/>
  <c r="C22"/>
  <c r="F22" s="1"/>
  <c r="C76"/>
  <c r="C74"/>
  <c r="C73"/>
  <c r="C67"/>
  <c r="C86" s="1"/>
  <c r="F25"/>
  <c r="F26"/>
  <c r="F27"/>
  <c r="F28"/>
  <c r="F29"/>
  <c r="F31"/>
  <c r="H47" l="1"/>
  <c r="J47" s="1"/>
  <c r="C75"/>
  <c r="C77"/>
  <c r="I45"/>
  <c r="J45" s="1"/>
  <c r="I49"/>
  <c r="J49" s="1"/>
  <c r="I48"/>
  <c r="J48" s="1"/>
  <c r="I46"/>
  <c r="J46" s="1"/>
  <c r="F36"/>
  <c r="F35"/>
  <c r="F34"/>
  <c r="F33"/>
  <c r="F32"/>
  <c r="C79"/>
  <c r="C78"/>
  <c r="C81"/>
  <c r="C85"/>
  <c r="C83"/>
  <c r="C87"/>
  <c r="C80"/>
  <c r="C82"/>
  <c r="C84"/>
</calcChain>
</file>

<file path=xl/comments1.xml><?xml version="1.0" encoding="utf-8"?>
<comments xmlns="http://schemas.openxmlformats.org/spreadsheetml/2006/main">
  <authors>
    <author>Gordon Daugherty</author>
  </authors>
  <commentList>
    <comment ref="C14" authorId="0">
      <text>
        <r>
          <rPr>
            <b/>
            <sz val="9"/>
            <color indexed="81"/>
            <rFont val="Tahoma"/>
            <charset val="1"/>
          </rPr>
          <t>if don't want a decelerator, set this value to a number less than the lowest attainment number in the table below (cell B19)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This is the amount the sales rep should make if the target is exactly achieved</t>
        </r>
      </text>
    </comment>
    <comment ref="F94" authorId="0">
      <text>
        <r>
          <rPr>
            <b/>
            <sz val="9"/>
            <color indexed="81"/>
            <rFont val="Tahoma"/>
            <family val="2"/>
          </rPr>
          <t>This is the amount the sales manager should make if the target is exactly achieved</t>
        </r>
      </text>
    </comment>
  </commentList>
</comments>
</file>

<file path=xl/sharedStrings.xml><?xml version="1.0" encoding="utf-8"?>
<sst xmlns="http://schemas.openxmlformats.org/spreadsheetml/2006/main" count="104" uniqueCount="72">
  <si>
    <t>Attainment</t>
  </si>
  <si>
    <t>Decelerator</t>
  </si>
  <si>
    <t>Accelerator on</t>
  </si>
  <si>
    <t>10%</t>
  </si>
  <si>
    <t>20%</t>
  </si>
  <si>
    <t>30%</t>
  </si>
  <si>
    <t>40%</t>
  </si>
  <si>
    <t>50%</t>
  </si>
  <si>
    <t>60%</t>
  </si>
  <si>
    <t>70%</t>
  </si>
  <si>
    <t>80%</t>
  </si>
  <si>
    <t>90%</t>
  </si>
  <si>
    <t>100%</t>
  </si>
  <si>
    <t>110%</t>
  </si>
  <si>
    <t>120%</t>
  </si>
  <si>
    <t>130%</t>
  </si>
  <si>
    <t>140%</t>
  </si>
  <si>
    <t>150%</t>
  </si>
  <si>
    <t>X-axis Label</t>
  </si>
  <si>
    <t>Straight Line Starting At</t>
  </si>
  <si>
    <t>Each 1% Over is Worth:</t>
  </si>
  <si>
    <t>Commission</t>
  </si>
  <si>
    <t>Payout</t>
  </si>
  <si>
    <t>Use the following section to calculate commission payments for your sales team</t>
  </si>
  <si>
    <t>Rep Name</t>
  </si>
  <si>
    <t>Rep 1</t>
  </si>
  <si>
    <t>Rep 2</t>
  </si>
  <si>
    <t>Rep 3</t>
  </si>
  <si>
    <t>Quota</t>
  </si>
  <si>
    <t>Decelerator Below</t>
  </si>
  <si>
    <t>Decelerator Factor</t>
  </si>
  <si>
    <t>Accelerator Above</t>
  </si>
  <si>
    <t>Accelerator Factor</t>
  </si>
  <si>
    <t xml:space="preserve">   * Decide if you want to incorporate a decelerator and, if so, what the factor should be and for what levels of low performance</t>
  </si>
  <si>
    <t>Portion &gt; Target</t>
  </si>
  <si>
    <t xml:space="preserve">   * Decide what the accelerator factor should be for over-performance and realize that it only applies to the portion of performance above the threshold you set</t>
  </si>
  <si>
    <t>Commission Earned for This Period</t>
  </si>
  <si>
    <t>Base Rate</t>
  </si>
  <si>
    <t>Accelerator</t>
  </si>
  <si>
    <t>Total</t>
  </si>
  <si>
    <t>Rep 4</t>
  </si>
  <si>
    <t>Rep 5</t>
  </si>
  <si>
    <t>%</t>
  </si>
  <si>
    <t xml:space="preserve">  attainment below this performance will cause the decelerator factor to be applied</t>
  </si>
  <si>
    <t xml:space="preserve">  the regular straight-line result will be multiplied by this factor to determine the payout</t>
  </si>
  <si>
    <t xml:space="preserve">  attainment above this performance will cause the accelerator factor to be applied</t>
  </si>
  <si>
    <t>Sales Period:</t>
  </si>
  <si>
    <t>Q3 2013</t>
  </si>
  <si>
    <t xml:space="preserve">   * Adjust the inputs in the green shaded area per your sales compensation rules</t>
  </si>
  <si>
    <t>Use the following section and the graph to communicate how the commission plan works</t>
  </si>
  <si>
    <t>Common Use:  Sales Reps (inside or field)</t>
  </si>
  <si>
    <t>Method:  Straight Line Payout with Accelerator and/or Decelerator</t>
  </si>
  <si>
    <t>Method:  Modified Straight Line (payouts don't start at 1% attainment)</t>
  </si>
  <si>
    <t>Common Use:  Sales Management</t>
  </si>
  <si>
    <t xml:space="preserve">   * Decide the attainment level where payouts should begin.  First line sales managers might start at 40-50% while the sales VP might start at 60%</t>
  </si>
  <si>
    <t>Use the following section to calculate commission payments for your sales management team</t>
  </si>
  <si>
    <t>Manager 1</t>
  </si>
  <si>
    <t>Manager 2</t>
  </si>
  <si>
    <t>Sales VP</t>
  </si>
  <si>
    <t>Manager 3</t>
  </si>
  <si>
    <t>Straight Line</t>
  </si>
  <si>
    <t>Starts At</t>
  </si>
  <si>
    <t>Each 1% Over</t>
  </si>
  <si>
    <t>is Worth</t>
  </si>
  <si>
    <t xml:space="preserve">  attainment below this performance will result in no sales commission payment</t>
  </si>
  <si>
    <t>The models included in this spreadsheet were produced for open source use by Shockwave Innovations</t>
  </si>
  <si>
    <t>Any use or modification is at your own discretion and with risk of errors.  Please test first with examples and double-check all results.</t>
  </si>
  <si>
    <t>Amount (at plan)</t>
  </si>
  <si>
    <t xml:space="preserve">   * Adjust the input in the green shaded area per your sales compensation rule</t>
  </si>
  <si>
    <r>
      <t xml:space="preserve">  any attainment portion </t>
    </r>
    <r>
      <rPr>
        <i/>
        <u/>
        <sz val="9"/>
        <color theme="1"/>
        <rFont val="Calibri"/>
        <family val="2"/>
        <scheme val="minor"/>
      </rPr>
      <t>above</t>
    </r>
    <r>
      <rPr>
        <i/>
        <sz val="9"/>
        <color theme="1"/>
        <rFont val="Calibri"/>
        <family val="2"/>
        <scheme val="minor"/>
      </rPr>
      <t xml:space="preserve"> the defined threshold will have this factor applied to it</t>
    </r>
  </si>
  <si>
    <t xml:space="preserve">   * The higher the threshold, the steeper the payout curve throughout the performance spectrum</t>
  </si>
  <si>
    <t xml:space="preserve">Refer to blog post titled "Two Variants of the Straight Line Commission Plan" at http://wp.me/p2EfeJ-kD  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</si>
</sst>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&quot;$&quot;#,##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u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6" xfId="0" applyFill="1" applyBorder="1"/>
    <xf numFmtId="9" fontId="0" fillId="4" borderId="7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9" xfId="0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0" fontId="0" fillId="4" borderId="11" xfId="0" applyFill="1" applyBorder="1"/>
    <xf numFmtId="165" fontId="0" fillId="4" borderId="12" xfId="0" applyNumberFormat="1" applyFill="1" applyBorder="1" applyAlignment="1">
      <alignment horizontal="center"/>
    </xf>
    <xf numFmtId="0" fontId="11" fillId="4" borderId="5" xfId="0" applyFont="1" applyFill="1" applyBorder="1"/>
    <xf numFmtId="0" fontId="11" fillId="4" borderId="8" xfId="0" applyFont="1" applyFill="1" applyBorder="1"/>
    <xf numFmtId="0" fontId="11" fillId="4" borderId="10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5" fontId="9" fillId="2" borderId="0" xfId="0" applyNumberFormat="1" applyFont="1" applyFill="1" applyAlignment="1">
      <alignment horizontal="center"/>
    </xf>
    <xf numFmtId="9" fontId="9" fillId="2" borderId="0" xfId="1" applyFont="1" applyFill="1" applyAlignment="1">
      <alignment horizontal="center"/>
    </xf>
    <xf numFmtId="9" fontId="0" fillId="2" borderId="0" xfId="1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0" fontId="12" fillId="0" borderId="0" xfId="0" applyFont="1"/>
    <xf numFmtId="0" fontId="9" fillId="0" borderId="0" xfId="0" applyFont="1"/>
    <xf numFmtId="0" fontId="8" fillId="0" borderId="0" xfId="0" applyFont="1"/>
    <xf numFmtId="166" fontId="0" fillId="4" borderId="0" xfId="0" applyNumberFormat="1" applyFill="1" applyAlignment="1">
      <alignment horizontal="center"/>
    </xf>
    <xf numFmtId="9" fontId="9" fillId="2" borderId="0" xfId="0" applyNumberFormat="1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4" borderId="15" xfId="0" applyFont="1" applyFill="1" applyBorder="1"/>
    <xf numFmtId="0" fontId="0" fillId="4" borderId="16" xfId="0" applyFill="1" applyBorder="1"/>
    <xf numFmtId="9" fontId="2" fillId="4" borderId="17" xfId="0" applyNumberFormat="1" applyFont="1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66" fontId="0" fillId="5" borderId="0" xfId="0" applyNumberFormat="1" applyFill="1" applyAlignment="1">
      <alignment horizontal="center"/>
    </xf>
    <xf numFmtId="0" fontId="0" fillId="5" borderId="0" xfId="0" applyFill="1"/>
    <xf numFmtId="0" fontId="13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16" fillId="6" borderId="0" xfId="0" applyFont="1" applyFill="1"/>
    <xf numFmtId="0" fontId="0" fillId="6" borderId="0" xfId="0" applyFill="1"/>
    <xf numFmtId="0" fontId="17" fillId="6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899988024149857E-2"/>
          <c:y val="5.0185667776489952E-2"/>
          <c:w val="0.88083291636960848"/>
          <c:h val="0.83295313888048128"/>
        </c:manualLayout>
      </c:layout>
      <c:lineChart>
        <c:grouping val="standard"/>
        <c:ser>
          <c:idx val="0"/>
          <c:order val="0"/>
          <c:tx>
            <c:strRef>
              <c:f>Sheet1!$B$21</c:f>
              <c:strCache>
                <c:ptCount val="1"/>
                <c:pt idx="0">
                  <c:v>Attainment</c:v>
                </c:pt>
              </c:strCache>
            </c:strRef>
          </c:tx>
          <c:spPr>
            <a:ln w="22225"/>
          </c:spPr>
          <c:marker>
            <c:symbol val="diamond"/>
            <c:size val="6"/>
            <c:spPr>
              <a:ln w="9525"/>
            </c:spPr>
          </c:marker>
          <c:cat>
            <c:strRef>
              <c:f>Sheet1!$A$22:$A$36</c:f>
              <c:strCache>
                <c:ptCount val="15"/>
                <c:pt idx="0">
                  <c:v>10%</c:v>
                </c:pt>
                <c:pt idx="1">
                  <c:v>20%</c:v>
                </c:pt>
                <c:pt idx="2">
                  <c:v>30%</c:v>
                </c:pt>
                <c:pt idx="3">
                  <c:v>40%</c:v>
                </c:pt>
                <c:pt idx="4">
                  <c:v>50%</c:v>
                </c:pt>
                <c:pt idx="5">
                  <c:v>60%</c:v>
                </c:pt>
                <c:pt idx="6">
                  <c:v>70%</c:v>
                </c:pt>
                <c:pt idx="7">
                  <c:v>80%</c:v>
                </c:pt>
                <c:pt idx="8">
                  <c:v>90%</c:v>
                </c:pt>
                <c:pt idx="9">
                  <c:v>100%</c:v>
                </c:pt>
                <c:pt idx="10">
                  <c:v>110%</c:v>
                </c:pt>
                <c:pt idx="11">
                  <c:v>120%</c:v>
                </c:pt>
                <c:pt idx="12">
                  <c:v>130%</c:v>
                </c:pt>
                <c:pt idx="13">
                  <c:v>140%</c:v>
                </c:pt>
                <c:pt idx="14">
                  <c:v>150%</c:v>
                </c:pt>
              </c:strCache>
            </c:strRef>
          </c:cat>
          <c:val>
            <c:numRef>
              <c:f>Sheet1!$B$22:$B$36</c:f>
              <c:numCache>
                <c:formatCode>0%</c:formatCode>
                <c:ptCount val="1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</c:numCache>
            </c:numRef>
          </c:val>
        </c:ser>
        <c:ser>
          <c:idx val="1"/>
          <c:order val="1"/>
          <c:tx>
            <c:strRef>
              <c:f>Sheet1!$F$21</c:f>
              <c:strCache>
                <c:ptCount val="1"/>
                <c:pt idx="0">
                  <c:v>Payout</c:v>
                </c:pt>
              </c:strCache>
            </c:strRef>
          </c:tx>
          <c:cat>
            <c:strRef>
              <c:f>Sheet1!$A$22:$A$36</c:f>
              <c:strCache>
                <c:ptCount val="15"/>
                <c:pt idx="0">
                  <c:v>10%</c:v>
                </c:pt>
                <c:pt idx="1">
                  <c:v>20%</c:v>
                </c:pt>
                <c:pt idx="2">
                  <c:v>30%</c:v>
                </c:pt>
                <c:pt idx="3">
                  <c:v>40%</c:v>
                </c:pt>
                <c:pt idx="4">
                  <c:v>50%</c:v>
                </c:pt>
                <c:pt idx="5">
                  <c:v>60%</c:v>
                </c:pt>
                <c:pt idx="6">
                  <c:v>70%</c:v>
                </c:pt>
                <c:pt idx="7">
                  <c:v>80%</c:v>
                </c:pt>
                <c:pt idx="8">
                  <c:v>90%</c:v>
                </c:pt>
                <c:pt idx="9">
                  <c:v>100%</c:v>
                </c:pt>
                <c:pt idx="10">
                  <c:v>110%</c:v>
                </c:pt>
                <c:pt idx="11">
                  <c:v>120%</c:v>
                </c:pt>
                <c:pt idx="12">
                  <c:v>130%</c:v>
                </c:pt>
                <c:pt idx="13">
                  <c:v>140%</c:v>
                </c:pt>
                <c:pt idx="14">
                  <c:v>150%</c:v>
                </c:pt>
              </c:strCache>
            </c:strRef>
          </c:cat>
          <c:val>
            <c:numRef>
              <c:f>Sheet1!$F$22:$F$36</c:f>
              <c:numCache>
                <c:formatCode>0%</c:formatCode>
                <c:ptCount val="15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1.2000000000000002</c:v>
                </c:pt>
                <c:pt idx="11">
                  <c:v>1.4</c:v>
                </c:pt>
                <c:pt idx="12">
                  <c:v>1.6</c:v>
                </c:pt>
                <c:pt idx="13">
                  <c:v>1.7999999999999998</c:v>
                </c:pt>
                <c:pt idx="14">
                  <c:v>2</c:v>
                </c:pt>
              </c:numCache>
            </c:numRef>
          </c:val>
        </c:ser>
        <c:dLbls/>
        <c:marker val="1"/>
        <c:axId val="110309376"/>
        <c:axId val="110310912"/>
      </c:lineChart>
      <c:catAx>
        <c:axId val="110309376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0310912"/>
        <c:crosses val="autoZero"/>
        <c:auto val="1"/>
        <c:lblAlgn val="ctr"/>
        <c:lblOffset val="100"/>
      </c:catAx>
      <c:valAx>
        <c:axId val="11031091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030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9115486331817368E-2"/>
          <c:y val="5.2496090737008533E-2"/>
          <c:w val="0.18884931580774733"/>
          <c:h val="0.13073442866902385"/>
        </c:manualLayout>
      </c:layout>
      <c:spPr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6059981909660169E-2"/>
          <c:y val="5.8588256178122661E-2"/>
          <c:w val="0.86882439136143919"/>
          <c:h val="0.82606185096428175"/>
        </c:manualLayout>
      </c:layout>
      <c:lineChart>
        <c:grouping val="standard"/>
        <c:ser>
          <c:idx val="0"/>
          <c:order val="0"/>
          <c:tx>
            <c:strRef>
              <c:f>Sheet1!$B$72</c:f>
              <c:strCache>
                <c:ptCount val="1"/>
                <c:pt idx="0">
                  <c:v>Attainment</c:v>
                </c:pt>
              </c:strCache>
            </c:strRef>
          </c:tx>
          <c:spPr>
            <a:ln w="22225"/>
          </c:spPr>
          <c:marker>
            <c:symbol val="diamond"/>
            <c:size val="6"/>
            <c:spPr>
              <a:ln w="9525"/>
            </c:spPr>
          </c:marker>
          <c:cat>
            <c:strRef>
              <c:f>Sheet1!$A$73:$A$87</c:f>
              <c:strCache>
                <c:ptCount val="15"/>
                <c:pt idx="0">
                  <c:v>10%</c:v>
                </c:pt>
                <c:pt idx="1">
                  <c:v>20%</c:v>
                </c:pt>
                <c:pt idx="2">
                  <c:v>30%</c:v>
                </c:pt>
                <c:pt idx="3">
                  <c:v>40%</c:v>
                </c:pt>
                <c:pt idx="4">
                  <c:v>50%</c:v>
                </c:pt>
                <c:pt idx="5">
                  <c:v>60%</c:v>
                </c:pt>
                <c:pt idx="6">
                  <c:v>70%</c:v>
                </c:pt>
                <c:pt idx="7">
                  <c:v>80%</c:v>
                </c:pt>
                <c:pt idx="8">
                  <c:v>90%</c:v>
                </c:pt>
                <c:pt idx="9">
                  <c:v>100%</c:v>
                </c:pt>
                <c:pt idx="10">
                  <c:v>110%</c:v>
                </c:pt>
                <c:pt idx="11">
                  <c:v>120%</c:v>
                </c:pt>
                <c:pt idx="12">
                  <c:v>130%</c:v>
                </c:pt>
                <c:pt idx="13">
                  <c:v>140%</c:v>
                </c:pt>
                <c:pt idx="14">
                  <c:v>150%</c:v>
                </c:pt>
              </c:strCache>
            </c:strRef>
          </c:cat>
          <c:val>
            <c:numRef>
              <c:f>Sheet1!$B$73:$B$87</c:f>
              <c:numCache>
                <c:formatCode>0%</c:formatCode>
                <c:ptCount val="1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</c:numCache>
            </c:numRef>
          </c:val>
        </c:ser>
        <c:ser>
          <c:idx val="1"/>
          <c:order val="1"/>
          <c:tx>
            <c:strRef>
              <c:f>Sheet1!$C$72</c:f>
              <c:strCache>
                <c:ptCount val="1"/>
                <c:pt idx="0">
                  <c:v>Payout</c:v>
                </c:pt>
              </c:strCache>
            </c:strRef>
          </c:tx>
          <c:cat>
            <c:strRef>
              <c:f>Sheet1!$A$73:$A$87</c:f>
              <c:strCache>
                <c:ptCount val="15"/>
                <c:pt idx="0">
                  <c:v>10%</c:v>
                </c:pt>
                <c:pt idx="1">
                  <c:v>20%</c:v>
                </c:pt>
                <c:pt idx="2">
                  <c:v>30%</c:v>
                </c:pt>
                <c:pt idx="3">
                  <c:v>40%</c:v>
                </c:pt>
                <c:pt idx="4">
                  <c:v>50%</c:v>
                </c:pt>
                <c:pt idx="5">
                  <c:v>60%</c:v>
                </c:pt>
                <c:pt idx="6">
                  <c:v>70%</c:v>
                </c:pt>
                <c:pt idx="7">
                  <c:v>80%</c:v>
                </c:pt>
                <c:pt idx="8">
                  <c:v>90%</c:v>
                </c:pt>
                <c:pt idx="9">
                  <c:v>100%</c:v>
                </c:pt>
                <c:pt idx="10">
                  <c:v>110%</c:v>
                </c:pt>
                <c:pt idx="11">
                  <c:v>120%</c:v>
                </c:pt>
                <c:pt idx="12">
                  <c:v>130%</c:v>
                </c:pt>
                <c:pt idx="13">
                  <c:v>140%</c:v>
                </c:pt>
                <c:pt idx="14">
                  <c:v>150%</c:v>
                </c:pt>
              </c:strCache>
            </c:strRef>
          </c:cat>
          <c:val>
            <c:numRef>
              <c:f>Sheet1!$C$73:$C$87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0.19999999999999996</c:v>
                </c:pt>
                <c:pt idx="6">
                  <c:v>0.39999999999999991</c:v>
                </c:pt>
                <c:pt idx="7">
                  <c:v>0.60000000000000009</c:v>
                </c:pt>
                <c:pt idx="8">
                  <c:v>0.8</c:v>
                </c:pt>
                <c:pt idx="9">
                  <c:v>1</c:v>
                </c:pt>
                <c:pt idx="10">
                  <c:v>1.2000000000000002</c:v>
                </c:pt>
                <c:pt idx="11">
                  <c:v>1.4</c:v>
                </c:pt>
                <c:pt idx="12">
                  <c:v>1.6</c:v>
                </c:pt>
                <c:pt idx="13">
                  <c:v>1.7999999999999998</c:v>
                </c:pt>
                <c:pt idx="14">
                  <c:v>2</c:v>
                </c:pt>
              </c:numCache>
            </c:numRef>
          </c:val>
        </c:ser>
        <c:dLbls/>
        <c:marker val="1"/>
        <c:axId val="110352640"/>
        <c:axId val="110239744"/>
      </c:lineChart>
      <c:catAx>
        <c:axId val="110352640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0239744"/>
        <c:crosses val="autoZero"/>
        <c:auto val="1"/>
        <c:lblAlgn val="ctr"/>
        <c:lblOffset val="100"/>
      </c:catAx>
      <c:valAx>
        <c:axId val="110239744"/>
        <c:scaling>
          <c:orientation val="minMax"/>
          <c:max val="2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035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7119950723775342E-2"/>
          <c:y val="6.1182497115396826E-2"/>
          <c:w val="0.18565600283603287"/>
          <c:h val="0.12410836663784189"/>
        </c:manualLayout>
      </c:layout>
      <c:spPr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250030</xdr:colOff>
      <xdr:row>18</xdr:row>
      <xdr:rowOff>78578</xdr:rowOff>
    </xdr:from>
    <xdr:to>
      <xdr:col>16</xdr:col>
      <xdr:colOff>391584</xdr:colOff>
      <xdr:row>39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843493</xdr:colOff>
      <xdr:row>68</xdr:row>
      <xdr:rowOff>0</xdr:rowOff>
    </xdr:from>
    <xdr:to>
      <xdr:col>13</xdr:col>
      <xdr:colOff>306916</xdr:colOff>
      <xdr:row>88</xdr:row>
      <xdr:rowOff>112184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9"/>
  <sheetViews>
    <sheetView tabSelected="1" zoomScale="90" zoomScaleNormal="90" workbookViewId="0">
      <selection activeCell="N7" sqref="N7"/>
    </sheetView>
  </sheetViews>
  <sheetFormatPr defaultRowHeight="15"/>
  <cols>
    <col min="1" max="1" width="13.42578125" customWidth="1"/>
    <col min="2" max="2" width="12.28515625" customWidth="1"/>
    <col min="3" max="3" width="12.5703125" customWidth="1"/>
    <col min="4" max="4" width="16.5703125" customWidth="1"/>
    <col min="5" max="5" width="6.42578125" customWidth="1"/>
    <col min="6" max="6" width="15.5703125" customWidth="1"/>
    <col min="7" max="7" width="3.42578125" customWidth="1"/>
    <col min="8" max="8" width="11.85546875" customWidth="1"/>
    <col min="9" max="9" width="12.5703125" customWidth="1"/>
    <col min="10" max="10" width="10.42578125" customWidth="1"/>
    <col min="11" max="11" width="12.28515625" customWidth="1"/>
  </cols>
  <sheetData>
    <row r="1" spans="1:10">
      <c r="A1" s="58" t="s">
        <v>65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>
      <c r="A2" s="60" t="s">
        <v>71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>
      <c r="A3" s="60" t="s">
        <v>66</v>
      </c>
      <c r="B3" s="59"/>
      <c r="C3" s="59"/>
      <c r="D3" s="59"/>
      <c r="E3" s="59"/>
      <c r="F3" s="59"/>
      <c r="G3" s="59"/>
      <c r="H3" s="59"/>
      <c r="I3" s="59"/>
      <c r="J3" s="59"/>
    </row>
    <row r="4" spans="1:10">
      <c r="A4" s="9"/>
    </row>
    <row r="6" spans="1:10" ht="23.25">
      <c r="A6" s="51" t="s">
        <v>51</v>
      </c>
    </row>
    <row r="7" spans="1:10" ht="21">
      <c r="A7" s="7" t="s">
        <v>50</v>
      </c>
    </row>
    <row r="9" spans="1:10">
      <c r="A9" s="10" t="s">
        <v>49</v>
      </c>
    </row>
    <row r="10" spans="1:10">
      <c r="A10" s="10" t="s">
        <v>33</v>
      </c>
    </row>
    <row r="11" spans="1:10">
      <c r="A11" s="10" t="s">
        <v>35</v>
      </c>
    </row>
    <row r="12" spans="1:10">
      <c r="A12" s="10" t="s">
        <v>48</v>
      </c>
    </row>
    <row r="13" spans="1:10" ht="15.75" thickBot="1">
      <c r="A13" s="10"/>
    </row>
    <row r="14" spans="1:10">
      <c r="A14" s="25" t="s">
        <v>29</v>
      </c>
      <c r="B14" s="18"/>
      <c r="C14" s="19">
        <v>0.5</v>
      </c>
      <c r="D14" s="37" t="s">
        <v>43</v>
      </c>
    </row>
    <row r="15" spans="1:10">
      <c r="A15" s="26" t="s">
        <v>30</v>
      </c>
      <c r="B15" s="20"/>
      <c r="C15" s="21">
        <v>0.5</v>
      </c>
      <c r="D15" s="37" t="s">
        <v>44</v>
      </c>
    </row>
    <row r="16" spans="1:10">
      <c r="A16" s="26" t="s">
        <v>31</v>
      </c>
      <c r="B16" s="20"/>
      <c r="C16" s="22">
        <v>1</v>
      </c>
      <c r="D16" s="37" t="s">
        <v>45</v>
      </c>
    </row>
    <row r="17" spans="1:6" ht="15.75" thickBot="1">
      <c r="A17" s="27" t="s">
        <v>32</v>
      </c>
      <c r="B17" s="23"/>
      <c r="C17" s="24">
        <v>1</v>
      </c>
      <c r="D17" s="37" t="s">
        <v>69</v>
      </c>
    </row>
    <row r="18" spans="1:6">
      <c r="A18" s="10"/>
    </row>
    <row r="19" spans="1:6">
      <c r="A19" s="4"/>
    </row>
    <row r="20" spans="1:6" ht="15.75">
      <c r="B20" s="11"/>
      <c r="C20" s="11"/>
      <c r="D20" s="15" t="s">
        <v>2</v>
      </c>
      <c r="E20" s="11"/>
      <c r="F20" s="15" t="s">
        <v>21</v>
      </c>
    </row>
    <row r="21" spans="1:6" ht="15.75">
      <c r="A21" s="4" t="s">
        <v>18</v>
      </c>
      <c r="B21" s="13" t="s">
        <v>0</v>
      </c>
      <c r="C21" s="14" t="s">
        <v>1</v>
      </c>
      <c r="D21" s="16" t="s">
        <v>34</v>
      </c>
      <c r="E21" s="11"/>
      <c r="F21" s="16" t="s">
        <v>22</v>
      </c>
    </row>
    <row r="22" spans="1:6" ht="15" customHeight="1">
      <c r="A22" s="42" t="s">
        <v>3</v>
      </c>
      <c r="B22" s="41">
        <v>0.1</v>
      </c>
      <c r="C22" s="32">
        <f t="shared" ref="C22:C36" si="0">IF(B22&lt;C$14,C$15,1)</f>
        <v>0.5</v>
      </c>
      <c r="D22" s="12"/>
      <c r="E22" s="12"/>
      <c r="F22" s="33">
        <f>(B22*C22)+(IF(B22&gt;1,(B22-1)*D22,0))</f>
        <v>0.05</v>
      </c>
    </row>
    <row r="23" spans="1:6" ht="15" customHeight="1">
      <c r="A23" s="42" t="s">
        <v>4</v>
      </c>
      <c r="B23" s="41">
        <v>0.2</v>
      </c>
      <c r="C23" s="32">
        <f t="shared" si="0"/>
        <v>0.5</v>
      </c>
      <c r="D23" s="12"/>
      <c r="E23" s="12"/>
      <c r="F23" s="33">
        <f t="shared" ref="F23:F36" si="1">(B23*C23)+(IF(B23&gt;1,(B23-1)*D23,0))</f>
        <v>0.1</v>
      </c>
    </row>
    <row r="24" spans="1:6" ht="15" customHeight="1">
      <c r="A24" s="42" t="s">
        <v>5</v>
      </c>
      <c r="B24" s="41">
        <v>0.3</v>
      </c>
      <c r="C24" s="32">
        <f t="shared" si="0"/>
        <v>0.5</v>
      </c>
      <c r="D24" s="12"/>
      <c r="E24" s="12"/>
      <c r="F24" s="33">
        <f t="shared" si="1"/>
        <v>0.15</v>
      </c>
    </row>
    <row r="25" spans="1:6" ht="15" customHeight="1">
      <c r="A25" s="42" t="s">
        <v>6</v>
      </c>
      <c r="B25" s="41">
        <v>0.4</v>
      </c>
      <c r="C25" s="32">
        <f t="shared" si="0"/>
        <v>0.5</v>
      </c>
      <c r="D25" s="12"/>
      <c r="E25" s="12"/>
      <c r="F25" s="33">
        <f t="shared" si="1"/>
        <v>0.2</v>
      </c>
    </row>
    <row r="26" spans="1:6" ht="15" customHeight="1">
      <c r="A26" s="42" t="s">
        <v>7</v>
      </c>
      <c r="B26" s="41">
        <v>0.5</v>
      </c>
      <c r="C26" s="32">
        <f t="shared" si="0"/>
        <v>1</v>
      </c>
      <c r="D26" s="12"/>
      <c r="E26" s="12"/>
      <c r="F26" s="33">
        <f t="shared" si="1"/>
        <v>0.5</v>
      </c>
    </row>
    <row r="27" spans="1:6" ht="15" customHeight="1">
      <c r="A27" s="42" t="s">
        <v>8</v>
      </c>
      <c r="B27" s="41">
        <v>0.6</v>
      </c>
      <c r="C27" s="32">
        <f t="shared" si="0"/>
        <v>1</v>
      </c>
      <c r="D27" s="12"/>
      <c r="E27" s="12"/>
      <c r="F27" s="33">
        <f t="shared" si="1"/>
        <v>0.6</v>
      </c>
    </row>
    <row r="28" spans="1:6" ht="15" customHeight="1">
      <c r="A28" s="42" t="s">
        <v>9</v>
      </c>
      <c r="B28" s="41">
        <v>0.7</v>
      </c>
      <c r="C28" s="32">
        <f t="shared" si="0"/>
        <v>1</v>
      </c>
      <c r="D28" s="12"/>
      <c r="E28" s="12"/>
      <c r="F28" s="33">
        <f t="shared" si="1"/>
        <v>0.7</v>
      </c>
    </row>
    <row r="29" spans="1:6" ht="15" customHeight="1">
      <c r="A29" s="42" t="s">
        <v>10</v>
      </c>
      <c r="B29" s="41">
        <v>0.8</v>
      </c>
      <c r="C29" s="32">
        <f t="shared" si="0"/>
        <v>1</v>
      </c>
      <c r="D29" s="12"/>
      <c r="E29" s="12"/>
      <c r="F29" s="33">
        <f t="shared" si="1"/>
        <v>0.8</v>
      </c>
    </row>
    <row r="30" spans="1:6" ht="15" customHeight="1">
      <c r="A30" s="42" t="s">
        <v>11</v>
      </c>
      <c r="B30" s="41">
        <v>0.9</v>
      </c>
      <c r="C30" s="32">
        <f t="shared" si="0"/>
        <v>1</v>
      </c>
      <c r="D30" s="12"/>
      <c r="E30" s="12"/>
      <c r="F30" s="33">
        <f t="shared" si="1"/>
        <v>0.9</v>
      </c>
    </row>
    <row r="31" spans="1:6" ht="15" customHeight="1">
      <c r="A31" s="42" t="s">
        <v>12</v>
      </c>
      <c r="B31" s="41">
        <v>1</v>
      </c>
      <c r="C31" s="32">
        <f t="shared" si="0"/>
        <v>1</v>
      </c>
      <c r="D31" s="12"/>
      <c r="E31" s="12"/>
      <c r="F31" s="33">
        <f t="shared" si="1"/>
        <v>1</v>
      </c>
    </row>
    <row r="32" spans="1:6" ht="15" customHeight="1">
      <c r="A32" s="42" t="s">
        <v>13</v>
      </c>
      <c r="B32" s="41">
        <v>1.1000000000000001</v>
      </c>
      <c r="C32" s="32">
        <f t="shared" si="0"/>
        <v>1</v>
      </c>
      <c r="D32" s="32">
        <f>IF(B32&gt;C$16,C$17,0)</f>
        <v>1</v>
      </c>
      <c r="E32" s="12"/>
      <c r="F32" s="33">
        <f t="shared" si="1"/>
        <v>1.2000000000000002</v>
      </c>
    </row>
    <row r="33" spans="1:10" ht="15" customHeight="1">
      <c r="A33" s="42" t="s">
        <v>14</v>
      </c>
      <c r="B33" s="41">
        <v>1.2</v>
      </c>
      <c r="C33" s="32">
        <f t="shared" si="0"/>
        <v>1</v>
      </c>
      <c r="D33" s="32">
        <f>IF(B33&gt;C$16,C$17,0)</f>
        <v>1</v>
      </c>
      <c r="E33" s="12"/>
      <c r="F33" s="33">
        <f t="shared" si="1"/>
        <v>1.4</v>
      </c>
    </row>
    <row r="34" spans="1:10" ht="15" customHeight="1">
      <c r="A34" s="42" t="s">
        <v>15</v>
      </c>
      <c r="B34" s="41">
        <v>1.3</v>
      </c>
      <c r="C34" s="32">
        <f t="shared" si="0"/>
        <v>1</v>
      </c>
      <c r="D34" s="32">
        <f>IF(B34&gt;C$16,C$17,0)</f>
        <v>1</v>
      </c>
      <c r="E34" s="12"/>
      <c r="F34" s="33">
        <f t="shared" si="1"/>
        <v>1.6</v>
      </c>
    </row>
    <row r="35" spans="1:10" ht="15" customHeight="1">
      <c r="A35" s="42" t="s">
        <v>16</v>
      </c>
      <c r="B35" s="41">
        <v>1.4</v>
      </c>
      <c r="C35" s="32">
        <f t="shared" si="0"/>
        <v>1</v>
      </c>
      <c r="D35" s="32">
        <f>IF(B35&gt;C$16,C$17,0)</f>
        <v>1</v>
      </c>
      <c r="E35" s="12"/>
      <c r="F35" s="33">
        <f t="shared" si="1"/>
        <v>1.7999999999999998</v>
      </c>
    </row>
    <row r="36" spans="1:10" ht="15" customHeight="1">
      <c r="A36" s="42" t="s">
        <v>17</v>
      </c>
      <c r="B36" s="41">
        <v>1.5</v>
      </c>
      <c r="C36" s="32">
        <f t="shared" si="0"/>
        <v>1</v>
      </c>
      <c r="D36" s="32">
        <f>IF(B36&gt;C$16,C$17,0)</f>
        <v>1</v>
      </c>
      <c r="E36" s="12"/>
      <c r="F36" s="33">
        <f t="shared" si="1"/>
        <v>2</v>
      </c>
    </row>
    <row r="40" spans="1:10">
      <c r="A40" s="10" t="s">
        <v>23</v>
      </c>
    </row>
    <row r="41" spans="1:10">
      <c r="A41" s="10"/>
    </row>
    <row r="42" spans="1:10" ht="15.75">
      <c r="A42" s="39" t="s">
        <v>46</v>
      </c>
      <c r="B42" s="38" t="s">
        <v>47</v>
      </c>
    </row>
    <row r="43" spans="1:10">
      <c r="F43" s="29" t="s">
        <v>21</v>
      </c>
      <c r="H43" s="52" t="s">
        <v>36</v>
      </c>
      <c r="I43" s="53"/>
      <c r="J43" s="54"/>
    </row>
    <row r="44" spans="1:10" ht="15.75">
      <c r="A44" s="55" t="s">
        <v>24</v>
      </c>
      <c r="B44" s="55"/>
      <c r="C44" s="28" t="s">
        <v>28</v>
      </c>
      <c r="D44" s="28" t="s">
        <v>0</v>
      </c>
      <c r="E44" s="28" t="s">
        <v>42</v>
      </c>
      <c r="F44" s="30" t="s">
        <v>67</v>
      </c>
      <c r="H44" s="28" t="s">
        <v>37</v>
      </c>
      <c r="I44" s="28" t="s">
        <v>38</v>
      </c>
      <c r="J44" s="13" t="s">
        <v>39</v>
      </c>
    </row>
    <row r="45" spans="1:10" ht="18" customHeight="1">
      <c r="A45" s="56" t="s">
        <v>25</v>
      </c>
      <c r="B45" s="56"/>
      <c r="C45" s="40">
        <v>200000</v>
      </c>
      <c r="D45" s="40">
        <v>240000</v>
      </c>
      <c r="E45" s="34">
        <f>D45/C45</f>
        <v>1.2</v>
      </c>
      <c r="F45" s="40">
        <v>10000</v>
      </c>
      <c r="H45" s="35">
        <f>F45*E45*IF(E45&lt;C$14,C$15,1)</f>
        <v>12000</v>
      </c>
      <c r="I45" s="35">
        <f>IF(E45&gt;C$16,C$17,0)*(E45-1)*F45</f>
        <v>1999.9999999999995</v>
      </c>
      <c r="J45" s="36">
        <f>SUM(H45+I45)</f>
        <v>14000</v>
      </c>
    </row>
    <row r="46" spans="1:10" ht="18" customHeight="1">
      <c r="A46" s="56" t="s">
        <v>26</v>
      </c>
      <c r="B46" s="56"/>
      <c r="C46" s="40">
        <v>200000</v>
      </c>
      <c r="D46" s="40">
        <v>180000</v>
      </c>
      <c r="E46" s="34">
        <f>D46/C46</f>
        <v>0.9</v>
      </c>
      <c r="F46" s="40">
        <v>10000</v>
      </c>
      <c r="H46" s="35">
        <f>F46*E46*IF(E46&lt;C$14,C$15,1)</f>
        <v>9000</v>
      </c>
      <c r="I46" s="35">
        <f>IF(E46&gt;C$16,C$17,0)*(E46-1)*F46</f>
        <v>0</v>
      </c>
      <c r="J46" s="36">
        <f>SUM(H46+I46)</f>
        <v>9000</v>
      </c>
    </row>
    <row r="47" spans="1:10" ht="18" customHeight="1">
      <c r="A47" s="56" t="s">
        <v>27</v>
      </c>
      <c r="B47" s="56"/>
      <c r="C47" s="40">
        <v>200000</v>
      </c>
      <c r="D47" s="40">
        <v>120000</v>
      </c>
      <c r="E47" s="34">
        <f>D47/C47</f>
        <v>0.6</v>
      </c>
      <c r="F47" s="40">
        <v>10000</v>
      </c>
      <c r="H47" s="35">
        <f>F47*E47*IF(E47&lt;C$14,C$15,1)</f>
        <v>6000</v>
      </c>
      <c r="I47" s="35">
        <f>IF(E47&gt;C$16,C$17,0)*(E47-1)*F47</f>
        <v>0</v>
      </c>
      <c r="J47" s="36">
        <f>SUM(H47+I47)</f>
        <v>6000</v>
      </c>
    </row>
    <row r="48" spans="1:10" ht="18" customHeight="1">
      <c r="A48" s="56" t="s">
        <v>40</v>
      </c>
      <c r="B48" s="56"/>
      <c r="C48" s="40">
        <v>200000</v>
      </c>
      <c r="D48" s="40">
        <v>90000</v>
      </c>
      <c r="E48" s="34">
        <f>D48/C48</f>
        <v>0.45</v>
      </c>
      <c r="F48" s="40">
        <v>10000</v>
      </c>
      <c r="H48" s="35">
        <f>F48*E48*IF(E48&lt;C$14,C$15,1)</f>
        <v>2250</v>
      </c>
      <c r="I48" s="35">
        <f>IF(E48&gt;C$16,C$17,0)*(E48-1)*F48</f>
        <v>0</v>
      </c>
      <c r="J48" s="36">
        <f>SUM(H48+I48)</f>
        <v>2250</v>
      </c>
    </row>
    <row r="49" spans="1:15" ht="18" customHeight="1">
      <c r="A49" s="56" t="s">
        <v>41</v>
      </c>
      <c r="B49" s="56"/>
      <c r="C49" s="40">
        <v>200000</v>
      </c>
      <c r="D49" s="40">
        <v>20000</v>
      </c>
      <c r="E49" s="34">
        <f>D49/C49</f>
        <v>0.1</v>
      </c>
      <c r="F49" s="40">
        <v>10000</v>
      </c>
      <c r="H49" s="35">
        <f>F49*E49*IF(E49&lt;C$14,C$15,1)</f>
        <v>500</v>
      </c>
      <c r="I49" s="35">
        <f>IF(E49&gt;C$16,C$17,0)*(E49-1)*F49</f>
        <v>0</v>
      </c>
      <c r="J49" s="36">
        <f>SUM(H49+I49)</f>
        <v>500</v>
      </c>
    </row>
    <row r="50" spans="1:15">
      <c r="A50" s="56"/>
      <c r="B50" s="56"/>
      <c r="C50" s="31"/>
      <c r="D50" s="31"/>
    </row>
    <row r="51" spans="1:15">
      <c r="A51" s="48"/>
      <c r="B51" s="48"/>
      <c r="C51" s="31"/>
      <c r="D51" s="31"/>
    </row>
    <row r="52" spans="1:15">
      <c r="A52" s="48"/>
      <c r="B52" s="48"/>
      <c r="C52" s="31"/>
      <c r="D52" s="31"/>
    </row>
    <row r="53" spans="1:15">
      <c r="A53" s="48"/>
      <c r="B53" s="48"/>
      <c r="C53" s="31"/>
      <c r="D53" s="31"/>
    </row>
    <row r="54" spans="1:15">
      <c r="A54" s="48"/>
      <c r="B54" s="48"/>
      <c r="C54" s="31"/>
      <c r="D54" s="31"/>
    </row>
    <row r="55" spans="1:15">
      <c r="A55" s="48"/>
      <c r="B55" s="48"/>
      <c r="C55" s="31"/>
      <c r="D55" s="31"/>
    </row>
    <row r="56" spans="1:15">
      <c r="A56" s="57"/>
      <c r="B56" s="57"/>
      <c r="C56" s="49"/>
      <c r="D56" s="4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</row>
    <row r="57" spans="1:15">
      <c r="A57" s="2"/>
      <c r="B57" s="2"/>
    </row>
    <row r="58" spans="1:15" ht="23.25">
      <c r="A58" s="51" t="s">
        <v>52</v>
      </c>
      <c r="B58" s="2"/>
    </row>
    <row r="59" spans="1:15" ht="21">
      <c r="A59" s="7" t="s">
        <v>53</v>
      </c>
      <c r="B59" s="2"/>
    </row>
    <row r="60" spans="1:15">
      <c r="B60" s="2"/>
    </row>
    <row r="61" spans="1:15">
      <c r="A61" s="10" t="s">
        <v>49</v>
      </c>
      <c r="B61" s="2"/>
    </row>
    <row r="62" spans="1:15">
      <c r="A62" s="10" t="s">
        <v>54</v>
      </c>
      <c r="B62" s="2"/>
    </row>
    <row r="63" spans="1:15">
      <c r="A63" s="10" t="s">
        <v>70</v>
      </c>
      <c r="B63" s="2"/>
    </row>
    <row r="64" spans="1:15">
      <c r="A64" s="10" t="s">
        <v>68</v>
      </c>
      <c r="B64" s="2"/>
    </row>
    <row r="65" spans="1:6" ht="15.75" thickBot="1"/>
    <row r="66" spans="1:6" ht="15.75" thickBot="1">
      <c r="A66" s="44" t="s">
        <v>19</v>
      </c>
      <c r="B66" s="45"/>
      <c r="C66" s="46">
        <v>0.5</v>
      </c>
      <c r="D66" s="37" t="s">
        <v>64</v>
      </c>
    </row>
    <row r="67" spans="1:6">
      <c r="A67" s="6" t="s">
        <v>20</v>
      </c>
      <c r="C67" s="43">
        <f>1/(1-C66)/100</f>
        <v>0.02</v>
      </c>
    </row>
    <row r="69" spans="1:6">
      <c r="A69" s="4"/>
    </row>
    <row r="70" spans="1:6">
      <c r="A70" s="4"/>
    </row>
    <row r="71" spans="1:6" ht="15.75">
      <c r="B71" s="1"/>
      <c r="C71" s="15" t="s">
        <v>21</v>
      </c>
      <c r="D71" s="1"/>
      <c r="E71" s="1"/>
      <c r="F71" s="1"/>
    </row>
    <row r="72" spans="1:6" ht="15.75">
      <c r="A72" s="4" t="s">
        <v>18</v>
      </c>
      <c r="B72" s="13" t="s">
        <v>0</v>
      </c>
      <c r="C72" s="16" t="s">
        <v>22</v>
      </c>
      <c r="D72" s="1"/>
      <c r="E72" s="1"/>
      <c r="F72" s="1"/>
    </row>
    <row r="73" spans="1:6">
      <c r="A73" s="5" t="s">
        <v>3</v>
      </c>
      <c r="B73" s="47">
        <v>0.1</v>
      </c>
      <c r="C73" s="47">
        <f>IF(B73&gt;C$66,(B73-C$66)*C$67,0)</f>
        <v>0</v>
      </c>
      <c r="D73" s="2"/>
      <c r="E73" s="2"/>
      <c r="F73" s="3"/>
    </row>
    <row r="74" spans="1:6">
      <c r="A74" s="5" t="s">
        <v>4</v>
      </c>
      <c r="B74" s="47">
        <v>0.2</v>
      </c>
      <c r="C74" s="47">
        <f t="shared" ref="C74:C87" si="2">IF(B74&gt;C$66,(B74-C$66)*C$67*100,0)</f>
        <v>0</v>
      </c>
      <c r="D74" s="2"/>
      <c r="E74" s="2"/>
      <c r="F74" s="3"/>
    </row>
    <row r="75" spans="1:6">
      <c r="A75" s="5" t="s">
        <v>5</v>
      </c>
      <c r="B75" s="47">
        <v>0.3</v>
      </c>
      <c r="C75" s="47">
        <f t="shared" si="2"/>
        <v>0</v>
      </c>
      <c r="D75" s="2"/>
      <c r="E75" s="2"/>
      <c r="F75" s="3"/>
    </row>
    <row r="76" spans="1:6">
      <c r="A76" s="5" t="s">
        <v>6</v>
      </c>
      <c r="B76" s="47">
        <v>0.4</v>
      </c>
      <c r="C76" s="47">
        <f t="shared" si="2"/>
        <v>0</v>
      </c>
      <c r="D76" s="2"/>
      <c r="E76" s="2"/>
      <c r="F76" s="3"/>
    </row>
    <row r="77" spans="1:6">
      <c r="A77" s="5" t="s">
        <v>7</v>
      </c>
      <c r="B77" s="47">
        <v>0.5</v>
      </c>
      <c r="C77" s="47">
        <f t="shared" si="2"/>
        <v>0</v>
      </c>
      <c r="D77" s="2"/>
      <c r="E77" s="2"/>
      <c r="F77" s="3"/>
    </row>
    <row r="78" spans="1:6">
      <c r="A78" s="5" t="s">
        <v>8</v>
      </c>
      <c r="B78" s="47">
        <v>0.6</v>
      </c>
      <c r="C78" s="47">
        <f t="shared" si="2"/>
        <v>0.19999999999999996</v>
      </c>
      <c r="D78" s="2"/>
      <c r="E78" s="2"/>
      <c r="F78" s="3"/>
    </row>
    <row r="79" spans="1:6">
      <c r="A79" s="5" t="s">
        <v>9</v>
      </c>
      <c r="B79" s="47">
        <v>0.7</v>
      </c>
      <c r="C79" s="47">
        <f t="shared" si="2"/>
        <v>0.39999999999999991</v>
      </c>
      <c r="D79" s="2"/>
      <c r="E79" s="2"/>
      <c r="F79" s="3"/>
    </row>
    <row r="80" spans="1:6">
      <c r="A80" s="5" t="s">
        <v>10</v>
      </c>
      <c r="B80" s="47">
        <v>0.8</v>
      </c>
      <c r="C80" s="47">
        <f t="shared" si="2"/>
        <v>0.60000000000000009</v>
      </c>
      <c r="D80" s="2"/>
      <c r="E80" s="2"/>
      <c r="F80" s="3"/>
    </row>
    <row r="81" spans="1:11">
      <c r="A81" s="5" t="s">
        <v>11</v>
      </c>
      <c r="B81" s="47">
        <v>0.9</v>
      </c>
      <c r="C81" s="47">
        <f t="shared" si="2"/>
        <v>0.8</v>
      </c>
      <c r="D81" s="2"/>
      <c r="E81" s="2"/>
      <c r="F81" s="3"/>
    </row>
    <row r="82" spans="1:11">
      <c r="A82" s="5" t="s">
        <v>12</v>
      </c>
      <c r="B82" s="47">
        <v>1</v>
      </c>
      <c r="C82" s="47">
        <f t="shared" si="2"/>
        <v>1</v>
      </c>
      <c r="D82" s="2"/>
      <c r="E82" s="2"/>
      <c r="F82" s="3"/>
    </row>
    <row r="83" spans="1:11">
      <c r="A83" s="5" t="s">
        <v>13</v>
      </c>
      <c r="B83" s="47">
        <v>1.1000000000000001</v>
      </c>
      <c r="C83" s="47">
        <f t="shared" si="2"/>
        <v>1.2000000000000002</v>
      </c>
      <c r="D83" s="2"/>
      <c r="E83" s="2"/>
      <c r="F83" s="3"/>
    </row>
    <row r="84" spans="1:11">
      <c r="A84" s="5" t="s">
        <v>14</v>
      </c>
      <c r="B84" s="47">
        <v>1.2</v>
      </c>
      <c r="C84" s="47">
        <f t="shared" si="2"/>
        <v>1.4</v>
      </c>
      <c r="D84" s="2"/>
      <c r="E84" s="2"/>
      <c r="F84" s="3"/>
    </row>
    <row r="85" spans="1:11">
      <c r="A85" s="5" t="s">
        <v>15</v>
      </c>
      <c r="B85" s="47">
        <v>1.3</v>
      </c>
      <c r="C85" s="47">
        <f t="shared" si="2"/>
        <v>1.6</v>
      </c>
      <c r="D85" s="2"/>
      <c r="E85" s="2"/>
      <c r="F85" s="3"/>
    </row>
    <row r="86" spans="1:11">
      <c r="A86" s="5" t="s">
        <v>16</v>
      </c>
      <c r="B86" s="47">
        <v>1.4</v>
      </c>
      <c r="C86" s="47">
        <f t="shared" si="2"/>
        <v>1.7999999999999998</v>
      </c>
      <c r="D86" s="2"/>
      <c r="E86" s="2"/>
      <c r="F86" s="3"/>
    </row>
    <row r="87" spans="1:11">
      <c r="A87" s="5" t="s">
        <v>17</v>
      </c>
      <c r="B87" s="47">
        <v>1.5</v>
      </c>
      <c r="C87" s="47">
        <f t="shared" si="2"/>
        <v>2</v>
      </c>
      <c r="D87" s="2"/>
      <c r="E87" s="2"/>
      <c r="F87" s="3"/>
    </row>
    <row r="89" spans="1:11">
      <c r="A89" s="8"/>
    </row>
    <row r="90" spans="1:11">
      <c r="A90" s="8"/>
    </row>
    <row r="91" spans="1:11">
      <c r="A91" s="10" t="s">
        <v>55</v>
      </c>
    </row>
    <row r="92" spans="1:11">
      <c r="A92" s="10"/>
    </row>
    <row r="93" spans="1:11" ht="15.75">
      <c r="A93" s="39" t="s">
        <v>46</v>
      </c>
      <c r="B93" s="38" t="s">
        <v>47</v>
      </c>
    </row>
    <row r="94" spans="1:11" ht="15.75">
      <c r="F94" s="29" t="s">
        <v>21</v>
      </c>
      <c r="H94" s="29" t="s">
        <v>60</v>
      </c>
      <c r="I94" s="29" t="s">
        <v>62</v>
      </c>
      <c r="K94" s="15" t="s">
        <v>21</v>
      </c>
    </row>
    <row r="95" spans="1:11" ht="15.75">
      <c r="A95" s="55" t="s">
        <v>24</v>
      </c>
      <c r="B95" s="55"/>
      <c r="C95" s="28" t="s">
        <v>28</v>
      </c>
      <c r="D95" s="28" t="s">
        <v>0</v>
      </c>
      <c r="E95" s="28" t="s">
        <v>42</v>
      </c>
      <c r="F95" s="30" t="s">
        <v>67</v>
      </c>
      <c r="H95" s="30" t="s">
        <v>61</v>
      </c>
      <c r="I95" s="30" t="s">
        <v>63</v>
      </c>
      <c r="K95" s="16" t="s">
        <v>39</v>
      </c>
    </row>
    <row r="96" spans="1:11" ht="20.100000000000001" customHeight="1">
      <c r="A96" s="56" t="s">
        <v>58</v>
      </c>
      <c r="B96" s="56"/>
      <c r="C96" s="40">
        <v>600000</v>
      </c>
      <c r="D96" s="40">
        <v>500000</v>
      </c>
      <c r="E96" s="34">
        <f>D96/C96</f>
        <v>0.83333333333333337</v>
      </c>
      <c r="F96" s="40">
        <v>20000</v>
      </c>
      <c r="H96" s="17">
        <v>0.6</v>
      </c>
      <c r="I96" s="43">
        <f>1/(1-H96)/100</f>
        <v>2.5000000000000001E-2</v>
      </c>
      <c r="K96" s="36">
        <f>F96*IF(E96&gt;H96,(E96-H96)*I96*100,0)</f>
        <v>11666.66666666667</v>
      </c>
    </row>
    <row r="97" spans="1:11" ht="20.100000000000001" customHeight="1">
      <c r="A97" s="56" t="s">
        <v>56</v>
      </c>
      <c r="B97" s="56"/>
      <c r="C97" s="40">
        <v>200000</v>
      </c>
      <c r="D97" s="40">
        <v>230000</v>
      </c>
      <c r="E97" s="34">
        <f>D97/C97</f>
        <v>1.1499999999999999</v>
      </c>
      <c r="F97" s="40">
        <v>15000</v>
      </c>
      <c r="H97" s="17">
        <v>0.5</v>
      </c>
      <c r="I97" s="43">
        <f>1/(1-H97)/100</f>
        <v>0.02</v>
      </c>
      <c r="K97" s="36">
        <f>F97*IF(E97&gt;H97,(E97-H97)*I97*100,0)</f>
        <v>19499.999999999996</v>
      </c>
    </row>
    <row r="98" spans="1:11" ht="20.100000000000001" customHeight="1">
      <c r="A98" s="56" t="s">
        <v>57</v>
      </c>
      <c r="B98" s="56"/>
      <c r="C98" s="40">
        <v>200000</v>
      </c>
      <c r="D98" s="40">
        <v>180000</v>
      </c>
      <c r="E98" s="34">
        <f>D98/C98</f>
        <v>0.9</v>
      </c>
      <c r="F98" s="40">
        <v>15000</v>
      </c>
      <c r="H98" s="17">
        <v>0.5</v>
      </c>
      <c r="I98" s="43">
        <f>1/(1-H98)/100</f>
        <v>0.02</v>
      </c>
      <c r="K98" s="36">
        <f>F98*IF(E98&gt;H98,(E98-H98)*I98*100,0)</f>
        <v>12000</v>
      </c>
    </row>
    <row r="99" spans="1:11" ht="20.100000000000001" customHeight="1">
      <c r="A99" s="56" t="s">
        <v>59</v>
      </c>
      <c r="B99" s="56"/>
      <c r="C99" s="40">
        <v>200000</v>
      </c>
      <c r="D99" s="40">
        <v>90000</v>
      </c>
      <c r="E99" s="34">
        <f>D99/C99</f>
        <v>0.45</v>
      </c>
      <c r="F99" s="40">
        <v>15000</v>
      </c>
      <c r="H99" s="17">
        <v>0.5</v>
      </c>
      <c r="I99" s="43">
        <f>1/(1-H99)/100</f>
        <v>0.02</v>
      </c>
      <c r="K99" s="36">
        <f>F99*IF(E99&gt;H99,(E99-H99)*I99*100,0)</f>
        <v>0</v>
      </c>
    </row>
  </sheetData>
  <mergeCells count="14">
    <mergeCell ref="A97:B97"/>
    <mergeCell ref="A98:B98"/>
    <mergeCell ref="A99:B99"/>
    <mergeCell ref="A50:B50"/>
    <mergeCell ref="A56:B56"/>
    <mergeCell ref="H43:J43"/>
    <mergeCell ref="A95:B95"/>
    <mergeCell ref="A96:B96"/>
    <mergeCell ref="A44:B44"/>
    <mergeCell ref="A45:B45"/>
    <mergeCell ref="A46:B46"/>
    <mergeCell ref="A47:B47"/>
    <mergeCell ref="A48:B48"/>
    <mergeCell ref="A49:B49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Daugherty, Gordon</dc:creator>
  <cp:lastModifiedBy>Gordon</cp:lastModifiedBy>
  <cp:lastPrinted>2007-11-09T20:48:42Z</cp:lastPrinted>
  <dcterms:created xsi:type="dcterms:W3CDTF">2007-11-09T20:31:04Z</dcterms:created>
  <dcterms:modified xsi:type="dcterms:W3CDTF">2014-04-06T19:25:09Z</dcterms:modified>
</cp:coreProperties>
</file>