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rdonD\Documents\Shockwave Innovations\Startup reference material\Sales Tools\"/>
    </mc:Choice>
  </mc:AlternateContent>
  <xr:revisionPtr revIDLastSave="0" documentId="13_ncr:1_{4BFB1CC5-AE52-4A81-B0C7-5A2D0CDF78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4" i="1" l="1"/>
  <c r="I43" i="1"/>
  <c r="I42" i="1"/>
  <c r="E44" i="1"/>
  <c r="E43" i="1"/>
  <c r="E42" i="1"/>
  <c r="E89" i="1"/>
  <c r="I89" i="1" s="1"/>
  <c r="E88" i="1"/>
  <c r="H88" i="1" s="1"/>
  <c r="E87" i="1"/>
  <c r="H87" i="1" s="1"/>
  <c r="D79" i="1"/>
  <c r="D78" i="1"/>
  <c r="D77" i="1"/>
  <c r="D76" i="1"/>
  <c r="D75" i="1"/>
  <c r="C79" i="1"/>
  <c r="C78" i="1"/>
  <c r="C77" i="1"/>
  <c r="C76" i="1"/>
  <c r="C75" i="1"/>
  <c r="C74" i="1"/>
  <c r="F74" i="1" s="1"/>
  <c r="C73" i="1"/>
  <c r="F73" i="1" s="1"/>
  <c r="C72" i="1"/>
  <c r="F72" i="1" s="1"/>
  <c r="C71" i="1"/>
  <c r="F71" i="1" s="1"/>
  <c r="C70" i="1"/>
  <c r="F70" i="1" s="1"/>
  <c r="C69" i="1"/>
  <c r="F69" i="1" s="1"/>
  <c r="C68" i="1"/>
  <c r="F68" i="1" s="1"/>
  <c r="C67" i="1"/>
  <c r="F67" i="1" s="1"/>
  <c r="C66" i="1"/>
  <c r="F66" i="1" s="1"/>
  <c r="C65" i="1"/>
  <c r="F65" i="1" s="1"/>
  <c r="C23" i="1"/>
  <c r="C21" i="1"/>
  <c r="C20" i="1"/>
  <c r="C14" i="1"/>
  <c r="C33" i="1" s="1"/>
  <c r="K44" i="1" l="1"/>
  <c r="K43" i="1"/>
  <c r="K42" i="1"/>
  <c r="H89" i="1"/>
  <c r="J89" i="1" s="1"/>
  <c r="C22" i="1"/>
  <c r="C24" i="1"/>
  <c r="I87" i="1"/>
  <c r="J87" i="1" s="1"/>
  <c r="I88" i="1"/>
  <c r="J88" i="1" s="1"/>
  <c r="F79" i="1"/>
  <c r="F78" i="1"/>
  <c r="F77" i="1"/>
  <c r="F76" i="1"/>
  <c r="F75" i="1"/>
  <c r="C26" i="1"/>
  <c r="C25" i="1"/>
  <c r="C28" i="1"/>
  <c r="C32" i="1"/>
  <c r="C30" i="1"/>
  <c r="C34" i="1"/>
  <c r="C27" i="1"/>
  <c r="C29" i="1"/>
  <c r="C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Gordon Daugherty</author>
  </authors>
  <commentList>
    <comment ref="F4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This is the amount the sales manager should make if the target is exactly achieved</t>
        </r>
      </text>
    </comment>
    <comment ref="C57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if don't want a decelerator, set this value to a number less than the lowest attainment number in the table below (cell B19)</t>
        </r>
      </text>
    </comment>
    <comment ref="F8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This is the amount the sales rep should make if the target is exactly achieved</t>
        </r>
      </text>
    </comment>
  </commentList>
</comments>
</file>

<file path=xl/sharedStrings.xml><?xml version="1.0" encoding="utf-8"?>
<sst xmlns="http://schemas.openxmlformats.org/spreadsheetml/2006/main" count="95" uniqueCount="64">
  <si>
    <t>Attainment</t>
  </si>
  <si>
    <t>Decelerator</t>
  </si>
  <si>
    <t>Accelerator on</t>
  </si>
  <si>
    <t>10%</t>
  </si>
  <si>
    <t>20%</t>
  </si>
  <si>
    <t>30%</t>
  </si>
  <si>
    <t>40%</t>
  </si>
  <si>
    <t>50%</t>
  </si>
  <si>
    <t>60%</t>
  </si>
  <si>
    <t>70%</t>
  </si>
  <si>
    <t>80%</t>
  </si>
  <si>
    <t>90%</t>
  </si>
  <si>
    <t>100%</t>
  </si>
  <si>
    <t>110%</t>
  </si>
  <si>
    <t>120%</t>
  </si>
  <si>
    <t>130%</t>
  </si>
  <si>
    <t>140%</t>
  </si>
  <si>
    <t>150%</t>
  </si>
  <si>
    <t>X-axis Label</t>
  </si>
  <si>
    <t>Straight Line Starting At</t>
  </si>
  <si>
    <t>Each 1% Over is Worth:</t>
  </si>
  <si>
    <t>Commission</t>
  </si>
  <si>
    <t>Payout</t>
  </si>
  <si>
    <t>Rep Name</t>
  </si>
  <si>
    <t>Rep 1</t>
  </si>
  <si>
    <t>Rep 2</t>
  </si>
  <si>
    <t>Rep 3</t>
  </si>
  <si>
    <t>Quota</t>
  </si>
  <si>
    <t>Decelerator Below</t>
  </si>
  <si>
    <t>Decelerator Factor</t>
  </si>
  <si>
    <t>Accelerator Above</t>
  </si>
  <si>
    <t>Accelerator Factor</t>
  </si>
  <si>
    <t xml:space="preserve">   * Decide if you want to incorporate a decelerator and, if so, what the factor should be and for what levels of low performance</t>
  </si>
  <si>
    <t>Portion &gt; Target</t>
  </si>
  <si>
    <t xml:space="preserve">   * Decide what the accelerator factor should be for over-performance and realize that it only applies to the portion of performance above the threshold you set</t>
  </si>
  <si>
    <t>Commission Earned for This Period</t>
  </si>
  <si>
    <t>Base Rate</t>
  </si>
  <si>
    <t>Accelerator</t>
  </si>
  <si>
    <t>Total</t>
  </si>
  <si>
    <t>%</t>
  </si>
  <si>
    <t xml:space="preserve">  attainment below this performance will cause the decelerator factor to be applied</t>
  </si>
  <si>
    <t xml:space="preserve">  the regular straight-line result will be multiplied by this factor to determine the payout</t>
  </si>
  <si>
    <t xml:space="preserve">  attainment above this performance will cause the accelerator factor to be applied</t>
  </si>
  <si>
    <t>Use the following section and the graph to communicate how the commission plan works</t>
  </si>
  <si>
    <t>Method:  Straight Line Payout with Accelerator and/or Decelerator</t>
  </si>
  <si>
    <t>Method:  Modified Straight Line (payouts don't start at 1% attainment)</t>
  </si>
  <si>
    <t>Manager 1</t>
  </si>
  <si>
    <t>Manager 2</t>
  </si>
  <si>
    <t>Sales VP</t>
  </si>
  <si>
    <t>Straight Line</t>
  </si>
  <si>
    <t>Starts At</t>
  </si>
  <si>
    <t>Each 1% Over</t>
  </si>
  <si>
    <t>is Worth</t>
  </si>
  <si>
    <t xml:space="preserve">  attainment below this performance will result in no sales commission payment</t>
  </si>
  <si>
    <t>The models included in this spreadsheet were produced for open source use by Shockwave Innovations</t>
  </si>
  <si>
    <t>Any use or modification is at your own discretion and with risk of errors.  Please test first with examples and double-check all results.</t>
  </si>
  <si>
    <t>Amount (at plan)</t>
  </si>
  <si>
    <t xml:space="preserve">   * The higher the threshold, the steeper the payout curve throughout the performance spectrum</t>
  </si>
  <si>
    <t xml:space="preserve">Refer to blog post titled "Two Variants of the Straight Line Commission Plan" at http://wp.me/p2EfeJ-kD  </t>
  </si>
  <si>
    <t xml:space="preserve">   * Decide the attainment level where payouts should begin (refer to article for suggestions)</t>
  </si>
  <si>
    <t xml:space="preserve">   * Adjust the input in the yellow-shaded area per your sales compensation rule</t>
  </si>
  <si>
    <t xml:space="preserve">   * Adjust the inputs in the yellow-shaded area per your sales compensation rules</t>
  </si>
  <si>
    <r>
      <t xml:space="preserve">  any attainment portion </t>
    </r>
    <r>
      <rPr>
        <i/>
        <u/>
        <sz val="10"/>
        <color theme="1"/>
        <rFont val="Calibri"/>
        <family val="2"/>
        <scheme val="minor"/>
      </rPr>
      <t>above</t>
    </r>
    <r>
      <rPr>
        <i/>
        <sz val="10"/>
        <color theme="1"/>
        <rFont val="Calibri"/>
        <family val="2"/>
        <scheme val="minor"/>
      </rPr>
      <t xml:space="preserve"> the defined threshold will have this factor applied to it</t>
    </r>
  </si>
  <si>
    <t>Use the following section to simulate commission payments for your sales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</si>
</sst>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&quot;$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charset val="1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6" fontId="0" fillId="3" borderId="0" xfId="0" applyNumberFormat="1" applyFill="1" applyAlignment="1">
      <alignment horizontal="center"/>
    </xf>
    <xf numFmtId="0" fontId="0" fillId="3" borderId="0" xfId="0" applyFill="1"/>
    <xf numFmtId="0" fontId="11" fillId="0" borderId="0" xfId="0" applyFont="1"/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0" borderId="15" xfId="0" applyFont="1" applyFill="1" applyBorder="1"/>
    <xf numFmtId="0" fontId="0" fillId="0" borderId="16" xfId="0" applyFill="1" applyBorder="1"/>
    <xf numFmtId="9" fontId="2" fillId="4" borderId="17" xfId="0" applyNumberFormat="1" applyFont="1" applyFill="1" applyBorder="1" applyAlignment="1">
      <alignment horizontal="center"/>
    </xf>
    <xf numFmtId="0" fontId="13" fillId="5" borderId="0" xfId="0" applyFont="1" applyFill="1"/>
    <xf numFmtId="0" fontId="0" fillId="5" borderId="0" xfId="0" applyFill="1"/>
    <xf numFmtId="0" fontId="14" fillId="5" borderId="0" xfId="0" applyFont="1" applyFill="1"/>
    <xf numFmtId="0" fontId="15" fillId="0" borderId="0" xfId="0" applyFont="1"/>
    <xf numFmtId="164" fontId="2" fillId="0" borderId="18" xfId="0" applyNumberFormat="1" applyFont="1" applyFill="1" applyBorder="1" applyAlignment="1">
      <alignment horizontal="center"/>
    </xf>
    <xf numFmtId="0" fontId="10" fillId="0" borderId="5" xfId="0" applyFont="1" applyFill="1" applyBorder="1"/>
    <xf numFmtId="0" fontId="0" fillId="0" borderId="6" xfId="0" applyFill="1" applyBorder="1"/>
    <xf numFmtId="0" fontId="10" fillId="0" borderId="8" xfId="0" applyFont="1" applyFill="1" applyBorder="1"/>
    <xf numFmtId="0" fontId="0" fillId="0" borderId="0" xfId="0" applyFill="1"/>
    <xf numFmtId="0" fontId="10" fillId="0" borderId="10" xfId="0" applyFont="1" applyFill="1" applyBorder="1"/>
    <xf numFmtId="0" fontId="0" fillId="0" borderId="11" xfId="0" applyFill="1" applyBorder="1"/>
    <xf numFmtId="9" fontId="0" fillId="4" borderId="7" xfId="0" applyNumberForma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9" fontId="0" fillId="4" borderId="9" xfId="0" applyNumberFormat="1" applyFill="1" applyBorder="1" applyAlignment="1">
      <alignment horizontal="center"/>
    </xf>
    <xf numFmtId="165" fontId="0" fillId="4" borderId="12" xfId="0" applyNumberFormat="1" applyFill="1" applyBorder="1" applyAlignment="1">
      <alignment horizontal="center"/>
    </xf>
    <xf numFmtId="166" fontId="0" fillId="4" borderId="0" xfId="0" applyNumberFormat="1" applyFill="1" applyAlignment="1">
      <alignment horizontal="center"/>
    </xf>
    <xf numFmtId="0" fontId="16" fillId="0" borderId="0" xfId="0" applyFont="1"/>
    <xf numFmtId="9" fontId="0" fillId="6" borderId="0" xfId="0" applyNumberFormat="1" applyFill="1" applyAlignment="1">
      <alignment horizontal="center"/>
    </xf>
    <xf numFmtId="9" fontId="0" fillId="6" borderId="0" xfId="1" applyFont="1" applyFill="1" applyAlignment="1">
      <alignment horizontal="center"/>
    </xf>
    <xf numFmtId="164" fontId="2" fillId="6" borderId="0" xfId="0" applyNumberFormat="1" applyFont="1" applyFill="1" applyAlignment="1">
      <alignment horizontal="center"/>
    </xf>
    <xf numFmtId="166" fontId="7" fillId="6" borderId="1" xfId="0" applyNumberFormat="1" applyFont="1" applyFill="1" applyBorder="1" applyAlignment="1">
      <alignment horizontal="center"/>
    </xf>
    <xf numFmtId="9" fontId="0" fillId="4" borderId="0" xfId="0" applyNumberFormat="1" applyFill="1" applyAlignment="1">
      <alignment horizontal="center"/>
    </xf>
    <xf numFmtId="0" fontId="3" fillId="6" borderId="0" xfId="0" quotePrefix="1" applyFont="1" applyFill="1" applyAlignment="1">
      <alignment horizontal="center"/>
    </xf>
    <xf numFmtId="9" fontId="8" fillId="6" borderId="0" xfId="0" applyNumberFormat="1" applyFont="1" applyFill="1" applyAlignment="1">
      <alignment horizontal="center"/>
    </xf>
    <xf numFmtId="165" fontId="8" fillId="6" borderId="0" xfId="0" applyNumberFormat="1" applyFont="1" applyFill="1" applyAlignment="1">
      <alignment horizontal="center"/>
    </xf>
    <xf numFmtId="9" fontId="8" fillId="6" borderId="0" xfId="1" applyFont="1" applyFill="1" applyAlignment="1">
      <alignment horizontal="center"/>
    </xf>
    <xf numFmtId="166" fontId="0" fillId="6" borderId="0" xfId="0" applyNumberForma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99988024149857E-2"/>
          <c:y val="5.0185667776489952E-2"/>
          <c:w val="0.88083291636960848"/>
          <c:h val="0.83295313888048128"/>
        </c:manualLayout>
      </c:layout>
      <c:lineChart>
        <c:grouping val="standard"/>
        <c:varyColors val="0"/>
        <c:ser>
          <c:idx val="0"/>
          <c:order val="0"/>
          <c:tx>
            <c:strRef>
              <c:f>Sheet1!$B$64</c:f>
              <c:strCache>
                <c:ptCount val="1"/>
                <c:pt idx="0">
                  <c:v>Attainment</c:v>
                </c:pt>
              </c:strCache>
            </c:strRef>
          </c:tx>
          <c:spPr>
            <a:ln w="22225"/>
          </c:spPr>
          <c:marker>
            <c:symbol val="diamond"/>
            <c:size val="6"/>
            <c:spPr>
              <a:ln w="9525"/>
            </c:spPr>
          </c:marker>
          <c:cat>
            <c:strRef>
              <c:f>Sheet1!$A$65:$A$79</c:f>
              <c:strCache>
                <c:ptCount val="15"/>
                <c:pt idx="0">
                  <c:v>10%</c:v>
                </c:pt>
                <c:pt idx="1">
                  <c:v>20%</c:v>
                </c:pt>
                <c:pt idx="2">
                  <c:v>30%</c:v>
                </c:pt>
                <c:pt idx="3">
                  <c:v>40%</c:v>
                </c:pt>
                <c:pt idx="4">
                  <c:v>50%</c:v>
                </c:pt>
                <c:pt idx="5">
                  <c:v>60%</c:v>
                </c:pt>
                <c:pt idx="6">
                  <c:v>70%</c:v>
                </c:pt>
                <c:pt idx="7">
                  <c:v>80%</c:v>
                </c:pt>
                <c:pt idx="8">
                  <c:v>90%</c:v>
                </c:pt>
                <c:pt idx="9">
                  <c:v>100%</c:v>
                </c:pt>
                <c:pt idx="10">
                  <c:v>110%</c:v>
                </c:pt>
                <c:pt idx="11">
                  <c:v>120%</c:v>
                </c:pt>
                <c:pt idx="12">
                  <c:v>130%</c:v>
                </c:pt>
                <c:pt idx="13">
                  <c:v>140%</c:v>
                </c:pt>
                <c:pt idx="14">
                  <c:v>150%</c:v>
                </c:pt>
              </c:strCache>
            </c:strRef>
          </c:cat>
          <c:val>
            <c:numRef>
              <c:f>Sheet1!$B$65:$B$79</c:f>
              <c:numCache>
                <c:formatCode>0%</c:formatCode>
                <c:ptCount val="1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59-49CB-87A3-61F7BDCFB5EC}"/>
            </c:ext>
          </c:extLst>
        </c:ser>
        <c:ser>
          <c:idx val="1"/>
          <c:order val="1"/>
          <c:tx>
            <c:strRef>
              <c:f>Sheet1!$F$64</c:f>
              <c:strCache>
                <c:ptCount val="1"/>
                <c:pt idx="0">
                  <c:v>Payout</c:v>
                </c:pt>
              </c:strCache>
            </c:strRef>
          </c:tx>
          <c:cat>
            <c:strRef>
              <c:f>Sheet1!$A$65:$A$79</c:f>
              <c:strCache>
                <c:ptCount val="15"/>
                <c:pt idx="0">
                  <c:v>10%</c:v>
                </c:pt>
                <c:pt idx="1">
                  <c:v>20%</c:v>
                </c:pt>
                <c:pt idx="2">
                  <c:v>30%</c:v>
                </c:pt>
                <c:pt idx="3">
                  <c:v>40%</c:v>
                </c:pt>
                <c:pt idx="4">
                  <c:v>50%</c:v>
                </c:pt>
                <c:pt idx="5">
                  <c:v>60%</c:v>
                </c:pt>
                <c:pt idx="6">
                  <c:v>70%</c:v>
                </c:pt>
                <c:pt idx="7">
                  <c:v>80%</c:v>
                </c:pt>
                <c:pt idx="8">
                  <c:v>90%</c:v>
                </c:pt>
                <c:pt idx="9">
                  <c:v>100%</c:v>
                </c:pt>
                <c:pt idx="10">
                  <c:v>110%</c:v>
                </c:pt>
                <c:pt idx="11">
                  <c:v>120%</c:v>
                </c:pt>
                <c:pt idx="12">
                  <c:v>130%</c:v>
                </c:pt>
                <c:pt idx="13">
                  <c:v>140%</c:v>
                </c:pt>
                <c:pt idx="14">
                  <c:v>150%</c:v>
                </c:pt>
              </c:strCache>
            </c:strRef>
          </c:cat>
          <c:val>
            <c:numRef>
              <c:f>Sheet1!$F$65:$F$79</c:f>
              <c:numCache>
                <c:formatCode>0%</c:formatCode>
                <c:ptCount val="15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1.2000000000000002</c:v>
                </c:pt>
                <c:pt idx="11">
                  <c:v>1.4</c:v>
                </c:pt>
                <c:pt idx="12">
                  <c:v>1.6</c:v>
                </c:pt>
                <c:pt idx="13">
                  <c:v>1.7999999999999998</c:v>
                </c:pt>
                <c:pt idx="1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59-49CB-87A3-61F7BDCFB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309376"/>
        <c:axId val="110310912"/>
      </c:lineChart>
      <c:catAx>
        <c:axId val="110309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110310912"/>
        <c:crosses val="autoZero"/>
        <c:auto val="1"/>
        <c:lblAlgn val="ctr"/>
        <c:lblOffset val="100"/>
        <c:noMultiLvlLbl val="0"/>
      </c:catAx>
      <c:valAx>
        <c:axId val="1103109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10309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9115486331817368E-2"/>
          <c:y val="5.2496090737008533E-2"/>
          <c:w val="0.18884931580774733"/>
          <c:h val="0.13073442866902385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059981909660169E-2"/>
          <c:y val="5.8588256178122661E-2"/>
          <c:w val="0.86882439136143919"/>
          <c:h val="0.826061850964281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Sheet1!$B$19</c:f>
              <c:strCache>
                <c:ptCount val="1"/>
                <c:pt idx="0">
                  <c:v>Attainment</c:v>
                </c:pt>
              </c:strCache>
            </c:strRef>
          </c:tx>
          <c:spPr>
            <a:ln w="22225"/>
          </c:spPr>
          <c:marker>
            <c:symbol val="diamond"/>
            <c:size val="6"/>
            <c:spPr>
              <a:ln w="9525"/>
            </c:spPr>
          </c:marker>
          <c:cat>
            <c:strRef>
              <c:f>Sheet1!$A$20:$A$34</c:f>
              <c:strCache>
                <c:ptCount val="15"/>
                <c:pt idx="0">
                  <c:v>10%</c:v>
                </c:pt>
                <c:pt idx="1">
                  <c:v>20%</c:v>
                </c:pt>
                <c:pt idx="2">
                  <c:v>30%</c:v>
                </c:pt>
                <c:pt idx="3">
                  <c:v>40%</c:v>
                </c:pt>
                <c:pt idx="4">
                  <c:v>50%</c:v>
                </c:pt>
                <c:pt idx="5">
                  <c:v>60%</c:v>
                </c:pt>
                <c:pt idx="6">
                  <c:v>70%</c:v>
                </c:pt>
                <c:pt idx="7">
                  <c:v>80%</c:v>
                </c:pt>
                <c:pt idx="8">
                  <c:v>90%</c:v>
                </c:pt>
                <c:pt idx="9">
                  <c:v>100%</c:v>
                </c:pt>
                <c:pt idx="10">
                  <c:v>110%</c:v>
                </c:pt>
                <c:pt idx="11">
                  <c:v>120%</c:v>
                </c:pt>
                <c:pt idx="12">
                  <c:v>130%</c:v>
                </c:pt>
                <c:pt idx="13">
                  <c:v>140%</c:v>
                </c:pt>
                <c:pt idx="14">
                  <c:v>150%</c:v>
                </c:pt>
              </c:strCache>
            </c:strRef>
          </c:cat>
          <c:val>
            <c:numRef>
              <c:f>Sheet1!$B$20:$B$34</c:f>
              <c:numCache>
                <c:formatCode>0%</c:formatCode>
                <c:ptCount val="1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B5-4725-94FA-1787E5384AB5}"/>
            </c:ext>
          </c:extLst>
        </c:ser>
        <c:ser>
          <c:idx val="1"/>
          <c:order val="1"/>
          <c:tx>
            <c:strRef>
              <c:f>Sheet1!$C$19</c:f>
              <c:strCache>
                <c:ptCount val="1"/>
                <c:pt idx="0">
                  <c:v>Payout</c:v>
                </c:pt>
              </c:strCache>
            </c:strRef>
          </c:tx>
          <c:cat>
            <c:strRef>
              <c:f>Sheet1!$A$20:$A$34</c:f>
              <c:strCache>
                <c:ptCount val="15"/>
                <c:pt idx="0">
                  <c:v>10%</c:v>
                </c:pt>
                <c:pt idx="1">
                  <c:v>20%</c:v>
                </c:pt>
                <c:pt idx="2">
                  <c:v>30%</c:v>
                </c:pt>
                <c:pt idx="3">
                  <c:v>40%</c:v>
                </c:pt>
                <c:pt idx="4">
                  <c:v>50%</c:v>
                </c:pt>
                <c:pt idx="5">
                  <c:v>60%</c:v>
                </c:pt>
                <c:pt idx="6">
                  <c:v>70%</c:v>
                </c:pt>
                <c:pt idx="7">
                  <c:v>80%</c:v>
                </c:pt>
                <c:pt idx="8">
                  <c:v>90%</c:v>
                </c:pt>
                <c:pt idx="9">
                  <c:v>100%</c:v>
                </c:pt>
                <c:pt idx="10">
                  <c:v>110%</c:v>
                </c:pt>
                <c:pt idx="11">
                  <c:v>120%</c:v>
                </c:pt>
                <c:pt idx="12">
                  <c:v>130%</c:v>
                </c:pt>
                <c:pt idx="13">
                  <c:v>140%</c:v>
                </c:pt>
                <c:pt idx="14">
                  <c:v>150%</c:v>
                </c:pt>
              </c:strCache>
            </c:strRef>
          </c:cat>
          <c:val>
            <c:numRef>
              <c:f>Sheet1!$C$20:$C$34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0.19999999999999996</c:v>
                </c:pt>
                <c:pt idx="6">
                  <c:v>0.39999999999999991</c:v>
                </c:pt>
                <c:pt idx="7">
                  <c:v>0.60000000000000009</c:v>
                </c:pt>
                <c:pt idx="8">
                  <c:v>0.8</c:v>
                </c:pt>
                <c:pt idx="9">
                  <c:v>1</c:v>
                </c:pt>
                <c:pt idx="10">
                  <c:v>1.2000000000000002</c:v>
                </c:pt>
                <c:pt idx="11">
                  <c:v>1.4</c:v>
                </c:pt>
                <c:pt idx="12">
                  <c:v>1.6</c:v>
                </c:pt>
                <c:pt idx="13">
                  <c:v>1.7999999999999998</c:v>
                </c:pt>
                <c:pt idx="1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B5-4725-94FA-1787E5384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352640"/>
        <c:axId val="110239744"/>
      </c:lineChart>
      <c:catAx>
        <c:axId val="110352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110239744"/>
        <c:crosses val="autoZero"/>
        <c:auto val="1"/>
        <c:lblAlgn val="ctr"/>
        <c:lblOffset val="100"/>
        <c:noMultiLvlLbl val="0"/>
      </c:catAx>
      <c:valAx>
        <c:axId val="110239744"/>
        <c:scaling>
          <c:orientation val="minMax"/>
          <c:max val="2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10352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7119950723775342E-2"/>
          <c:y val="6.1182497115396826E-2"/>
          <c:w val="0.18565600283603287"/>
          <c:h val="0.12410836663784189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250030</xdr:colOff>
      <xdr:row>61</xdr:row>
      <xdr:rowOff>78578</xdr:rowOff>
    </xdr:from>
    <xdr:to>
      <xdr:col>16</xdr:col>
      <xdr:colOff>391584</xdr:colOff>
      <xdr:row>82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843493</xdr:colOff>
      <xdr:row>15</xdr:row>
      <xdr:rowOff>0</xdr:rowOff>
    </xdr:from>
    <xdr:to>
      <xdr:col>13</xdr:col>
      <xdr:colOff>306916</xdr:colOff>
      <xdr:row>35</xdr:row>
      <xdr:rowOff>112184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9"/>
  <sheetViews>
    <sheetView tabSelected="1" zoomScale="90" zoomScaleNormal="90" workbookViewId="0">
      <selection activeCell="D45" sqref="D45"/>
    </sheetView>
  </sheetViews>
  <sheetFormatPr defaultRowHeight="15" x14ac:dyDescent="0.25"/>
  <cols>
    <col min="1" max="1" width="13.42578125" customWidth="1"/>
    <col min="2" max="2" width="12.28515625" customWidth="1"/>
    <col min="3" max="3" width="12.5703125" customWidth="1"/>
    <col min="4" max="4" width="16.5703125" customWidth="1"/>
    <col min="5" max="5" width="6.42578125" customWidth="1"/>
    <col min="6" max="6" width="15.5703125" customWidth="1"/>
    <col min="7" max="7" width="3.42578125" customWidth="1"/>
    <col min="8" max="8" width="11.85546875" customWidth="1"/>
    <col min="9" max="9" width="12.5703125" customWidth="1"/>
    <col min="10" max="10" width="10.42578125" customWidth="1"/>
    <col min="11" max="11" width="12.28515625" customWidth="1"/>
  </cols>
  <sheetData>
    <row r="1" spans="1:10" x14ac:dyDescent="0.25">
      <c r="A1" s="33" t="s">
        <v>54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x14ac:dyDescent="0.25">
      <c r="A2" s="35" t="s">
        <v>58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x14ac:dyDescent="0.25">
      <c r="A3" s="35" t="s">
        <v>55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x14ac:dyDescent="0.25">
      <c r="A4" s="8"/>
    </row>
    <row r="5" spans="1:10" x14ac:dyDescent="0.25">
      <c r="A5" s="8"/>
    </row>
    <row r="6" spans="1:10" ht="23.25" x14ac:dyDescent="0.35">
      <c r="A6" s="23" t="s">
        <v>45</v>
      </c>
      <c r="B6" s="2"/>
    </row>
    <row r="7" spans="1:10" x14ac:dyDescent="0.25">
      <c r="B7" s="2"/>
    </row>
    <row r="8" spans="1:10" x14ac:dyDescent="0.25">
      <c r="A8" s="36" t="s">
        <v>43</v>
      </c>
      <c r="B8" s="2"/>
    </row>
    <row r="9" spans="1:10" x14ac:dyDescent="0.25">
      <c r="A9" s="36" t="s">
        <v>59</v>
      </c>
      <c r="B9" s="2"/>
    </row>
    <row r="10" spans="1:10" x14ac:dyDescent="0.25">
      <c r="A10" s="36" t="s">
        <v>57</v>
      </c>
      <c r="B10" s="2"/>
    </row>
    <row r="11" spans="1:10" x14ac:dyDescent="0.25">
      <c r="A11" s="36" t="s">
        <v>60</v>
      </c>
      <c r="B11" s="2"/>
    </row>
    <row r="12" spans="1:10" ht="15.75" thickBot="1" x14ac:dyDescent="0.3"/>
    <row r="13" spans="1:10" ht="15.75" thickBot="1" x14ac:dyDescent="0.3">
      <c r="A13" s="30" t="s">
        <v>19</v>
      </c>
      <c r="B13" s="31"/>
      <c r="C13" s="32">
        <v>0.5</v>
      </c>
      <c r="D13" s="49" t="s">
        <v>53</v>
      </c>
    </row>
    <row r="14" spans="1:10" ht="15.75" thickBot="1" x14ac:dyDescent="0.3">
      <c r="A14" s="6" t="s">
        <v>20</v>
      </c>
      <c r="C14" s="37">
        <f>1/(1-C13)/100</f>
        <v>0.02</v>
      </c>
    </row>
    <row r="16" spans="1:10" x14ac:dyDescent="0.25">
      <c r="A16" s="4"/>
    </row>
    <row r="17" spans="1:6" x14ac:dyDescent="0.25">
      <c r="A17" s="4"/>
    </row>
    <row r="18" spans="1:6" ht="15.75" x14ac:dyDescent="0.25">
      <c r="B18" s="1"/>
      <c r="C18" s="14" t="s">
        <v>21</v>
      </c>
      <c r="D18" s="1"/>
      <c r="E18" s="1"/>
      <c r="F18" s="1"/>
    </row>
    <row r="19" spans="1:6" ht="15.75" x14ac:dyDescent="0.25">
      <c r="A19" s="4" t="s">
        <v>18</v>
      </c>
      <c r="B19" s="12" t="s">
        <v>0</v>
      </c>
      <c r="C19" s="15" t="s">
        <v>22</v>
      </c>
      <c r="D19" s="1"/>
      <c r="E19" s="1"/>
      <c r="F19" s="1"/>
    </row>
    <row r="20" spans="1:6" x14ac:dyDescent="0.25">
      <c r="A20" s="5" t="s">
        <v>3</v>
      </c>
      <c r="B20" s="50">
        <v>0.1</v>
      </c>
      <c r="C20" s="50">
        <f>IF(B20&gt;C$13,(B20-C$13)*C$14,0)</f>
        <v>0</v>
      </c>
      <c r="D20" s="2"/>
      <c r="E20" s="2"/>
      <c r="F20" s="3"/>
    </row>
    <row r="21" spans="1:6" x14ac:dyDescent="0.25">
      <c r="A21" s="5" t="s">
        <v>4</v>
      </c>
      <c r="B21" s="50">
        <v>0.2</v>
      </c>
      <c r="C21" s="50">
        <f>IF(B21&gt;C$13,(B21-C$13)*C$14*100,0)</f>
        <v>0</v>
      </c>
      <c r="D21" s="2"/>
      <c r="E21" s="2"/>
      <c r="F21" s="3"/>
    </row>
    <row r="22" spans="1:6" x14ac:dyDescent="0.25">
      <c r="A22" s="5" t="s">
        <v>5</v>
      </c>
      <c r="B22" s="50">
        <v>0.3</v>
      </c>
      <c r="C22" s="50">
        <f>IF(B22&gt;C$13,(B22-C$13)*C$14*100,0)</f>
        <v>0</v>
      </c>
      <c r="D22" s="2"/>
      <c r="E22" s="2"/>
      <c r="F22" s="3"/>
    </row>
    <row r="23" spans="1:6" x14ac:dyDescent="0.25">
      <c r="A23" s="5" t="s">
        <v>6</v>
      </c>
      <c r="B23" s="50">
        <v>0.4</v>
      </c>
      <c r="C23" s="50">
        <f>IF(B23&gt;C$13,(B23-C$13)*C$14*100,0)</f>
        <v>0</v>
      </c>
      <c r="D23" s="2"/>
      <c r="E23" s="2"/>
      <c r="F23" s="3"/>
    </row>
    <row r="24" spans="1:6" x14ac:dyDescent="0.25">
      <c r="A24" s="5" t="s">
        <v>7</v>
      </c>
      <c r="B24" s="50">
        <v>0.5</v>
      </c>
      <c r="C24" s="50">
        <f>IF(B24&gt;C$13,(B24-C$13)*C$14*100,0)</f>
        <v>0</v>
      </c>
      <c r="D24" s="2"/>
      <c r="E24" s="2"/>
      <c r="F24" s="3"/>
    </row>
    <row r="25" spans="1:6" x14ac:dyDescent="0.25">
      <c r="A25" s="5" t="s">
        <v>8</v>
      </c>
      <c r="B25" s="50">
        <v>0.6</v>
      </c>
      <c r="C25" s="50">
        <f>IF(B25&gt;C$13,(B25-C$13)*C$14*100,0)</f>
        <v>0.19999999999999996</v>
      </c>
      <c r="D25" s="2"/>
      <c r="E25" s="2"/>
      <c r="F25" s="3"/>
    </row>
    <row r="26" spans="1:6" x14ac:dyDescent="0.25">
      <c r="A26" s="5" t="s">
        <v>9</v>
      </c>
      <c r="B26" s="50">
        <v>0.7</v>
      </c>
      <c r="C26" s="50">
        <f>IF(B26&gt;C$13,(B26-C$13)*C$14*100,0)</f>
        <v>0.39999999999999991</v>
      </c>
      <c r="D26" s="2"/>
      <c r="E26" s="2"/>
      <c r="F26" s="3"/>
    </row>
    <row r="27" spans="1:6" x14ac:dyDescent="0.25">
      <c r="A27" s="5" t="s">
        <v>10</v>
      </c>
      <c r="B27" s="50">
        <v>0.8</v>
      </c>
      <c r="C27" s="50">
        <f>IF(B27&gt;C$13,(B27-C$13)*C$14*100,0)</f>
        <v>0.60000000000000009</v>
      </c>
      <c r="D27" s="2"/>
      <c r="E27" s="2"/>
      <c r="F27" s="3"/>
    </row>
    <row r="28" spans="1:6" x14ac:dyDescent="0.25">
      <c r="A28" s="5" t="s">
        <v>11</v>
      </c>
      <c r="B28" s="50">
        <v>0.9</v>
      </c>
      <c r="C28" s="50">
        <f>IF(B28&gt;C$13,(B28-C$13)*C$14*100,0)</f>
        <v>0.8</v>
      </c>
      <c r="D28" s="2"/>
      <c r="E28" s="2"/>
      <c r="F28" s="3"/>
    </row>
    <row r="29" spans="1:6" x14ac:dyDescent="0.25">
      <c r="A29" s="5" t="s">
        <v>12</v>
      </c>
      <c r="B29" s="50">
        <v>1</v>
      </c>
      <c r="C29" s="50">
        <f>IF(B29&gt;C$13,(B29-C$13)*C$14*100,0)</f>
        <v>1</v>
      </c>
      <c r="D29" s="2"/>
      <c r="E29" s="2"/>
      <c r="F29" s="3"/>
    </row>
    <row r="30" spans="1:6" x14ac:dyDescent="0.25">
      <c r="A30" s="5" t="s">
        <v>13</v>
      </c>
      <c r="B30" s="50">
        <v>1.1000000000000001</v>
      </c>
      <c r="C30" s="50">
        <f>IF(B30&gt;C$13,(B30-C$13)*C$14*100,0)</f>
        <v>1.2000000000000002</v>
      </c>
      <c r="D30" s="2"/>
      <c r="E30" s="2"/>
      <c r="F30" s="3"/>
    </row>
    <row r="31" spans="1:6" x14ac:dyDescent="0.25">
      <c r="A31" s="5" t="s">
        <v>14</v>
      </c>
      <c r="B31" s="50">
        <v>1.2</v>
      </c>
      <c r="C31" s="50">
        <f>IF(B31&gt;C$13,(B31-C$13)*C$14*100,0)</f>
        <v>1.4</v>
      </c>
      <c r="D31" s="2"/>
      <c r="E31" s="2"/>
      <c r="F31" s="3"/>
    </row>
    <row r="32" spans="1:6" x14ac:dyDescent="0.25">
      <c r="A32" s="5" t="s">
        <v>15</v>
      </c>
      <c r="B32" s="50">
        <v>1.3</v>
      </c>
      <c r="C32" s="50">
        <f>IF(B32&gt;C$13,(B32-C$13)*C$14*100,0)</f>
        <v>1.6</v>
      </c>
      <c r="D32" s="2"/>
      <c r="E32" s="2"/>
      <c r="F32" s="3"/>
    </row>
    <row r="33" spans="1:15" x14ac:dyDescent="0.25">
      <c r="A33" s="5" t="s">
        <v>16</v>
      </c>
      <c r="B33" s="50">
        <v>1.4</v>
      </c>
      <c r="C33" s="50">
        <f>IF(B33&gt;C$13,(B33-C$13)*C$14*100,0)</f>
        <v>1.7999999999999998</v>
      </c>
      <c r="D33" s="2"/>
      <c r="E33" s="2"/>
      <c r="F33" s="3"/>
    </row>
    <row r="34" spans="1:15" x14ac:dyDescent="0.25">
      <c r="A34" s="5" t="s">
        <v>17</v>
      </c>
      <c r="B34" s="50">
        <v>1.5</v>
      </c>
      <c r="C34" s="50">
        <f>IF(B34&gt;C$13,(B34-C$13)*C$14*100,0)</f>
        <v>2</v>
      </c>
      <c r="D34" s="2"/>
      <c r="E34" s="2"/>
      <c r="F34" s="3"/>
    </row>
    <row r="36" spans="1:15" x14ac:dyDescent="0.25">
      <c r="A36" s="7"/>
    </row>
    <row r="37" spans="1:15" x14ac:dyDescent="0.25">
      <c r="A37" s="7"/>
    </row>
    <row r="38" spans="1:15" x14ac:dyDescent="0.25">
      <c r="A38" s="9" t="s">
        <v>63</v>
      </c>
    </row>
    <row r="39" spans="1:15" x14ac:dyDescent="0.25">
      <c r="A39" s="9"/>
    </row>
    <row r="40" spans="1:15" ht="15.75" x14ac:dyDescent="0.25">
      <c r="F40" s="17" t="s">
        <v>21</v>
      </c>
      <c r="H40" s="17" t="s">
        <v>49</v>
      </c>
      <c r="I40" s="17" t="s">
        <v>51</v>
      </c>
      <c r="K40" s="14" t="s">
        <v>21</v>
      </c>
    </row>
    <row r="41" spans="1:15" ht="15.75" x14ac:dyDescent="0.25">
      <c r="A41" s="29" t="s">
        <v>23</v>
      </c>
      <c r="B41" s="29"/>
      <c r="C41" s="16" t="s">
        <v>27</v>
      </c>
      <c r="D41" s="16" t="s">
        <v>0</v>
      </c>
      <c r="E41" s="16" t="s">
        <v>39</v>
      </c>
      <c r="F41" s="18" t="s">
        <v>56</v>
      </c>
      <c r="H41" s="18" t="s">
        <v>50</v>
      </c>
      <c r="I41" s="18" t="s">
        <v>52</v>
      </c>
      <c r="K41" s="15" t="s">
        <v>38</v>
      </c>
    </row>
    <row r="42" spans="1:15" ht="15.75" x14ac:dyDescent="0.25">
      <c r="A42" s="24" t="s">
        <v>48</v>
      </c>
      <c r="B42" s="24"/>
      <c r="C42" s="48">
        <v>600000</v>
      </c>
      <c r="D42" s="48">
        <v>500000</v>
      </c>
      <c r="E42" s="51">
        <f>D42/C42</f>
        <v>0.83333333333333337</v>
      </c>
      <c r="F42" s="48">
        <v>100000</v>
      </c>
      <c r="H42" s="54">
        <v>0.6</v>
      </c>
      <c r="I42" s="52">
        <f>1/(1-H42)/100</f>
        <v>2.5000000000000001E-2</v>
      </c>
      <c r="K42" s="53">
        <f>F42*IF(E42&gt;H42,(E42-H42)*I42*100,0)</f>
        <v>58333.33333333335</v>
      </c>
    </row>
    <row r="43" spans="1:15" ht="15.75" x14ac:dyDescent="0.25">
      <c r="A43" s="24" t="s">
        <v>46</v>
      </c>
      <c r="B43" s="24"/>
      <c r="C43" s="48">
        <v>200000</v>
      </c>
      <c r="D43" s="48">
        <v>230000</v>
      </c>
      <c r="E43" s="51">
        <f>D43/C43</f>
        <v>1.1499999999999999</v>
      </c>
      <c r="F43" s="48">
        <v>60000</v>
      </c>
      <c r="H43" s="54">
        <v>0.5</v>
      </c>
      <c r="I43" s="52">
        <f>1/(1-H43)/100</f>
        <v>0.02</v>
      </c>
      <c r="K43" s="53">
        <f>F43*IF(E43&gt;H43,(E43-H43)*I43*100,0)</f>
        <v>77999.999999999985</v>
      </c>
    </row>
    <row r="44" spans="1:15" ht="15.75" x14ac:dyDescent="0.25">
      <c r="A44" s="24" t="s">
        <v>47</v>
      </c>
      <c r="B44" s="24"/>
      <c r="C44" s="48">
        <v>200000</v>
      </c>
      <c r="D44" s="48">
        <v>140000</v>
      </c>
      <c r="E44" s="51">
        <f>D44/C44</f>
        <v>0.7</v>
      </c>
      <c r="F44" s="48">
        <v>60000</v>
      </c>
      <c r="H44" s="54">
        <v>0.5</v>
      </c>
      <c r="I44" s="52">
        <f>1/(1-H44)/100</f>
        <v>0.02</v>
      </c>
      <c r="K44" s="53">
        <f>F44*IF(E44&gt;H44,(E44-H44)*I44*100,0)</f>
        <v>23999.999999999996</v>
      </c>
    </row>
    <row r="45" spans="1:15" x14ac:dyDescent="0.25">
      <c r="A45" s="8"/>
    </row>
    <row r="46" spans="1:15" x14ac:dyDescent="0.25">
      <c r="A46" s="8"/>
    </row>
    <row r="47" spans="1:15" x14ac:dyDescent="0.25">
      <c r="A47" s="25"/>
      <c r="B47" s="25"/>
      <c r="C47" s="21"/>
      <c r="D47" s="21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x14ac:dyDescent="0.25">
      <c r="A48" s="8"/>
    </row>
    <row r="50" spans="1:6" ht="23.25" x14ac:dyDescent="0.35">
      <c r="A50" s="23" t="s">
        <v>44</v>
      </c>
    </row>
    <row r="52" spans="1:6" x14ac:dyDescent="0.25">
      <c r="A52" s="36" t="s">
        <v>43</v>
      </c>
    </row>
    <row r="53" spans="1:6" x14ac:dyDescent="0.25">
      <c r="A53" s="36" t="s">
        <v>32</v>
      </c>
    </row>
    <row r="54" spans="1:6" x14ac:dyDescent="0.25">
      <c r="A54" s="36" t="s">
        <v>34</v>
      </c>
    </row>
    <row r="55" spans="1:6" x14ac:dyDescent="0.25">
      <c r="A55" s="36" t="s">
        <v>61</v>
      </c>
    </row>
    <row r="56" spans="1:6" ht="15.75" thickBot="1" x14ac:dyDescent="0.3">
      <c r="A56" s="9"/>
    </row>
    <row r="57" spans="1:6" x14ac:dyDescent="0.25">
      <c r="A57" s="38" t="s">
        <v>28</v>
      </c>
      <c r="B57" s="39"/>
      <c r="C57" s="44">
        <v>0.5</v>
      </c>
      <c r="D57" s="49" t="s">
        <v>40</v>
      </c>
    </row>
    <row r="58" spans="1:6" x14ac:dyDescent="0.25">
      <c r="A58" s="40" t="s">
        <v>29</v>
      </c>
      <c r="B58" s="41"/>
      <c r="C58" s="45">
        <v>0.5</v>
      </c>
      <c r="D58" s="49" t="s">
        <v>41</v>
      </c>
    </row>
    <row r="59" spans="1:6" x14ac:dyDescent="0.25">
      <c r="A59" s="40" t="s">
        <v>30</v>
      </c>
      <c r="B59" s="41"/>
      <c r="C59" s="46">
        <v>1</v>
      </c>
      <c r="D59" s="49" t="s">
        <v>42</v>
      </c>
    </row>
    <row r="60" spans="1:6" ht="15.75" thickBot="1" x14ac:dyDescent="0.3">
      <c r="A60" s="42" t="s">
        <v>31</v>
      </c>
      <c r="B60" s="43"/>
      <c r="C60" s="47">
        <v>1</v>
      </c>
      <c r="D60" s="49" t="s">
        <v>62</v>
      </c>
    </row>
    <row r="61" spans="1:6" x14ac:dyDescent="0.25">
      <c r="A61" s="9"/>
    </row>
    <row r="62" spans="1:6" x14ac:dyDescent="0.25">
      <c r="A62" s="4"/>
    </row>
    <row r="63" spans="1:6" ht="15.75" x14ac:dyDescent="0.25">
      <c r="B63" s="10"/>
      <c r="C63" s="10"/>
      <c r="D63" s="14" t="s">
        <v>2</v>
      </c>
      <c r="E63" s="10"/>
      <c r="F63" s="14" t="s">
        <v>21</v>
      </c>
    </row>
    <row r="64" spans="1:6" ht="15.75" x14ac:dyDescent="0.25">
      <c r="A64" s="4" t="s">
        <v>18</v>
      </c>
      <c r="B64" s="12" t="s">
        <v>0</v>
      </c>
      <c r="C64" s="13" t="s">
        <v>1</v>
      </c>
      <c r="D64" s="15" t="s">
        <v>33</v>
      </c>
      <c r="E64" s="10"/>
      <c r="F64" s="15" t="s">
        <v>22</v>
      </c>
    </row>
    <row r="65" spans="1:6" ht="15" customHeight="1" x14ac:dyDescent="0.25">
      <c r="A65" s="55" t="s">
        <v>3</v>
      </c>
      <c r="B65" s="56">
        <v>0.1</v>
      </c>
      <c r="C65" s="57">
        <f t="shared" ref="C65:C79" si="0">IF(B65&lt;C$57,C$58,1)</f>
        <v>0.5</v>
      </c>
      <c r="D65" s="11"/>
      <c r="E65" s="11"/>
      <c r="F65" s="58">
        <f>(B65*C65)+(IF(B65&gt;1,(B65-1)*D65,0))</f>
        <v>0.05</v>
      </c>
    </row>
    <row r="66" spans="1:6" ht="15" customHeight="1" x14ac:dyDescent="0.25">
      <c r="A66" s="55" t="s">
        <v>4</v>
      </c>
      <c r="B66" s="56">
        <v>0.2</v>
      </c>
      <c r="C66" s="57">
        <f t="shared" si="0"/>
        <v>0.5</v>
      </c>
      <c r="D66" s="11"/>
      <c r="E66" s="11"/>
      <c r="F66" s="58">
        <f t="shared" ref="F66:F79" si="1">(B66*C66)+(IF(B66&gt;1,(B66-1)*D66,0))</f>
        <v>0.1</v>
      </c>
    </row>
    <row r="67" spans="1:6" ht="15" customHeight="1" x14ac:dyDescent="0.25">
      <c r="A67" s="55" t="s">
        <v>5</v>
      </c>
      <c r="B67" s="56">
        <v>0.3</v>
      </c>
      <c r="C67" s="57">
        <f t="shared" si="0"/>
        <v>0.5</v>
      </c>
      <c r="D67" s="11"/>
      <c r="E67" s="11"/>
      <c r="F67" s="58">
        <f t="shared" si="1"/>
        <v>0.15</v>
      </c>
    </row>
    <row r="68" spans="1:6" ht="15" customHeight="1" x14ac:dyDescent="0.25">
      <c r="A68" s="55" t="s">
        <v>6</v>
      </c>
      <c r="B68" s="56">
        <v>0.4</v>
      </c>
      <c r="C68" s="57">
        <f t="shared" si="0"/>
        <v>0.5</v>
      </c>
      <c r="D68" s="11"/>
      <c r="E68" s="11"/>
      <c r="F68" s="58">
        <f t="shared" si="1"/>
        <v>0.2</v>
      </c>
    </row>
    <row r="69" spans="1:6" ht="15" customHeight="1" x14ac:dyDescent="0.25">
      <c r="A69" s="55" t="s">
        <v>7</v>
      </c>
      <c r="B69" s="56">
        <v>0.5</v>
      </c>
      <c r="C69" s="57">
        <f t="shared" si="0"/>
        <v>1</v>
      </c>
      <c r="D69" s="11"/>
      <c r="E69" s="11"/>
      <c r="F69" s="58">
        <f t="shared" si="1"/>
        <v>0.5</v>
      </c>
    </row>
    <row r="70" spans="1:6" ht="15" customHeight="1" x14ac:dyDescent="0.25">
      <c r="A70" s="55" t="s">
        <v>8</v>
      </c>
      <c r="B70" s="56">
        <v>0.6</v>
      </c>
      <c r="C70" s="57">
        <f t="shared" si="0"/>
        <v>1</v>
      </c>
      <c r="D70" s="11"/>
      <c r="E70" s="11"/>
      <c r="F70" s="58">
        <f t="shared" si="1"/>
        <v>0.6</v>
      </c>
    </row>
    <row r="71" spans="1:6" ht="15" customHeight="1" x14ac:dyDescent="0.25">
      <c r="A71" s="55" t="s">
        <v>9</v>
      </c>
      <c r="B71" s="56">
        <v>0.7</v>
      </c>
      <c r="C71" s="57">
        <f t="shared" si="0"/>
        <v>1</v>
      </c>
      <c r="D71" s="11"/>
      <c r="E71" s="11"/>
      <c r="F71" s="58">
        <f t="shared" si="1"/>
        <v>0.7</v>
      </c>
    </row>
    <row r="72" spans="1:6" ht="15" customHeight="1" x14ac:dyDescent="0.25">
      <c r="A72" s="55" t="s">
        <v>10</v>
      </c>
      <c r="B72" s="56">
        <v>0.8</v>
      </c>
      <c r="C72" s="57">
        <f t="shared" si="0"/>
        <v>1</v>
      </c>
      <c r="D72" s="11"/>
      <c r="E72" s="11"/>
      <c r="F72" s="58">
        <f t="shared" si="1"/>
        <v>0.8</v>
      </c>
    </row>
    <row r="73" spans="1:6" ht="15" customHeight="1" x14ac:dyDescent="0.25">
      <c r="A73" s="55" t="s">
        <v>11</v>
      </c>
      <c r="B73" s="56">
        <v>0.9</v>
      </c>
      <c r="C73" s="57">
        <f t="shared" si="0"/>
        <v>1</v>
      </c>
      <c r="D73" s="11"/>
      <c r="E73" s="11"/>
      <c r="F73" s="58">
        <f t="shared" si="1"/>
        <v>0.9</v>
      </c>
    </row>
    <row r="74" spans="1:6" ht="15" customHeight="1" x14ac:dyDescent="0.25">
      <c r="A74" s="55" t="s">
        <v>12</v>
      </c>
      <c r="B74" s="56">
        <v>1</v>
      </c>
      <c r="C74" s="57">
        <f t="shared" si="0"/>
        <v>1</v>
      </c>
      <c r="D74" s="11"/>
      <c r="E74" s="11"/>
      <c r="F74" s="58">
        <f t="shared" si="1"/>
        <v>1</v>
      </c>
    </row>
    <row r="75" spans="1:6" ht="15" customHeight="1" x14ac:dyDescent="0.25">
      <c r="A75" s="55" t="s">
        <v>13</v>
      </c>
      <c r="B75" s="56">
        <v>1.1000000000000001</v>
      </c>
      <c r="C75" s="57">
        <f t="shared" si="0"/>
        <v>1</v>
      </c>
      <c r="D75" s="57">
        <f>IF(B75&gt;C$59,C$60,0)</f>
        <v>1</v>
      </c>
      <c r="E75" s="11"/>
      <c r="F75" s="58">
        <f t="shared" si="1"/>
        <v>1.2000000000000002</v>
      </c>
    </row>
    <row r="76" spans="1:6" ht="15" customHeight="1" x14ac:dyDescent="0.25">
      <c r="A76" s="55" t="s">
        <v>14</v>
      </c>
      <c r="B76" s="56">
        <v>1.2</v>
      </c>
      <c r="C76" s="57">
        <f t="shared" si="0"/>
        <v>1</v>
      </c>
      <c r="D76" s="57">
        <f>IF(B76&gt;C$59,C$60,0)</f>
        <v>1</v>
      </c>
      <c r="E76" s="11"/>
      <c r="F76" s="58">
        <f t="shared" si="1"/>
        <v>1.4</v>
      </c>
    </row>
    <row r="77" spans="1:6" ht="15" customHeight="1" x14ac:dyDescent="0.25">
      <c r="A77" s="55" t="s">
        <v>15</v>
      </c>
      <c r="B77" s="56">
        <v>1.3</v>
      </c>
      <c r="C77" s="57">
        <f t="shared" si="0"/>
        <v>1</v>
      </c>
      <c r="D77" s="57">
        <f>IF(B77&gt;C$59,C$60,0)</f>
        <v>1</v>
      </c>
      <c r="E77" s="11"/>
      <c r="F77" s="58">
        <f t="shared" si="1"/>
        <v>1.6</v>
      </c>
    </row>
    <row r="78" spans="1:6" ht="15" customHeight="1" x14ac:dyDescent="0.25">
      <c r="A78" s="55" t="s">
        <v>16</v>
      </c>
      <c r="B78" s="56">
        <v>1.4</v>
      </c>
      <c r="C78" s="57">
        <f t="shared" si="0"/>
        <v>1</v>
      </c>
      <c r="D78" s="57">
        <f>IF(B78&gt;C$59,C$60,0)</f>
        <v>1</v>
      </c>
      <c r="E78" s="11"/>
      <c r="F78" s="58">
        <f t="shared" si="1"/>
        <v>1.7999999999999998</v>
      </c>
    </row>
    <row r="79" spans="1:6" ht="15" customHeight="1" x14ac:dyDescent="0.25">
      <c r="A79" s="55" t="s">
        <v>17</v>
      </c>
      <c r="B79" s="56">
        <v>1.5</v>
      </c>
      <c r="C79" s="57">
        <f t="shared" si="0"/>
        <v>1</v>
      </c>
      <c r="D79" s="57">
        <f>IF(B79&gt;C$59,C$60,0)</f>
        <v>1</v>
      </c>
      <c r="E79" s="11"/>
      <c r="F79" s="58">
        <f t="shared" si="1"/>
        <v>2</v>
      </c>
    </row>
    <row r="83" spans="1:10" x14ac:dyDescent="0.25">
      <c r="A83" s="36" t="s">
        <v>63</v>
      </c>
    </row>
    <row r="84" spans="1:10" x14ac:dyDescent="0.25">
      <c r="A84" s="9"/>
    </row>
    <row r="85" spans="1:10" x14ac:dyDescent="0.25">
      <c r="F85" s="17" t="s">
        <v>21</v>
      </c>
      <c r="H85" s="26" t="s">
        <v>35</v>
      </c>
      <c r="I85" s="27"/>
      <c r="J85" s="28"/>
    </row>
    <row r="86" spans="1:10" ht="15.75" x14ac:dyDescent="0.25">
      <c r="A86" s="29" t="s">
        <v>23</v>
      </c>
      <c r="B86" s="29"/>
      <c r="C86" s="16" t="s">
        <v>27</v>
      </c>
      <c r="D86" s="16" t="s">
        <v>0</v>
      </c>
      <c r="E86" s="16" t="s">
        <v>39</v>
      </c>
      <c r="F86" s="18" t="s">
        <v>56</v>
      </c>
      <c r="H86" s="16" t="s">
        <v>36</v>
      </c>
      <c r="I86" s="16" t="s">
        <v>37</v>
      </c>
      <c r="J86" s="12" t="s">
        <v>38</v>
      </c>
    </row>
    <row r="87" spans="1:10" ht="18" customHeight="1" x14ac:dyDescent="0.25">
      <c r="A87" s="24" t="s">
        <v>24</v>
      </c>
      <c r="B87" s="24"/>
      <c r="C87" s="48">
        <v>200000</v>
      </c>
      <c r="D87" s="48">
        <v>240000</v>
      </c>
      <c r="E87" s="51">
        <f>D87/C87</f>
        <v>1.2</v>
      </c>
      <c r="F87" s="48">
        <v>50000</v>
      </c>
      <c r="H87" s="59">
        <f>F87*E87*IF(E87&lt;C$57,C$58,1)</f>
        <v>60000</v>
      </c>
      <c r="I87" s="59">
        <f>IF(E87&gt;C$59,C$60,0)*(E87-1)*F87</f>
        <v>9999.9999999999982</v>
      </c>
      <c r="J87" s="53">
        <f>SUM(H87+I87)</f>
        <v>70000</v>
      </c>
    </row>
    <row r="88" spans="1:10" ht="18" customHeight="1" x14ac:dyDescent="0.25">
      <c r="A88" s="24" t="s">
        <v>25</v>
      </c>
      <c r="B88" s="24"/>
      <c r="C88" s="48">
        <v>200000</v>
      </c>
      <c r="D88" s="48">
        <v>180000</v>
      </c>
      <c r="E88" s="51">
        <f>D88/C88</f>
        <v>0.9</v>
      </c>
      <c r="F88" s="48">
        <v>50000</v>
      </c>
      <c r="H88" s="59">
        <f>F88*E88*IF(E88&lt;C$57,C$58,1)</f>
        <v>45000</v>
      </c>
      <c r="I88" s="59">
        <f>IF(E88&gt;C$59,C$60,0)*(E88-1)*F88</f>
        <v>0</v>
      </c>
      <c r="J88" s="53">
        <f>SUM(H88+I88)</f>
        <v>45000</v>
      </c>
    </row>
    <row r="89" spans="1:10" ht="18" customHeight="1" x14ac:dyDescent="0.25">
      <c r="A89" s="24" t="s">
        <v>26</v>
      </c>
      <c r="B89" s="24"/>
      <c r="C89" s="48">
        <v>200000</v>
      </c>
      <c r="D89" s="48">
        <v>80000</v>
      </c>
      <c r="E89" s="51">
        <f>D89/C89</f>
        <v>0.4</v>
      </c>
      <c r="F89" s="48">
        <v>50000</v>
      </c>
      <c r="H89" s="59">
        <f>F89*E89*IF(E89&lt;C$57,C$58,1)</f>
        <v>10000</v>
      </c>
      <c r="I89" s="59">
        <f>IF(E89&gt;C$59,C$60,0)*(E89-1)*F89</f>
        <v>0</v>
      </c>
      <c r="J89" s="53">
        <f>SUM(H89+I89)</f>
        <v>10000</v>
      </c>
    </row>
    <row r="90" spans="1:10" x14ac:dyDescent="0.25">
      <c r="A90" s="24"/>
      <c r="B90" s="24"/>
      <c r="C90" s="19"/>
      <c r="D90" s="19"/>
    </row>
    <row r="91" spans="1:10" x14ac:dyDescent="0.25">
      <c r="A91" s="20"/>
      <c r="B91" s="20"/>
      <c r="C91" s="19"/>
      <c r="D91" s="19"/>
    </row>
    <row r="92" spans="1:10" x14ac:dyDescent="0.25">
      <c r="A92" s="20"/>
      <c r="B92" s="20"/>
      <c r="C92" s="19"/>
      <c r="D92" s="19"/>
    </row>
    <row r="93" spans="1:10" x14ac:dyDescent="0.25">
      <c r="A93" s="20"/>
      <c r="B93" s="20"/>
      <c r="C93" s="19"/>
      <c r="D93" s="19"/>
    </row>
    <row r="94" spans="1:10" x14ac:dyDescent="0.25">
      <c r="A94" s="20"/>
      <c r="B94" s="20"/>
      <c r="C94" s="19"/>
      <c r="D94" s="19"/>
    </row>
    <row r="95" spans="1:10" x14ac:dyDescent="0.25">
      <c r="A95" s="20"/>
      <c r="B95" s="20"/>
      <c r="C95" s="19"/>
      <c r="D95" s="19"/>
    </row>
    <row r="97" spans="1:2" x14ac:dyDescent="0.25">
      <c r="A97" s="2"/>
      <c r="B97" s="2"/>
    </row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</sheetData>
  <mergeCells count="11">
    <mergeCell ref="H85:J85"/>
    <mergeCell ref="A41:B41"/>
    <mergeCell ref="A42:B42"/>
    <mergeCell ref="A86:B86"/>
    <mergeCell ref="A87:B87"/>
    <mergeCell ref="A88:B88"/>
    <mergeCell ref="A89:B89"/>
    <mergeCell ref="A43:B43"/>
    <mergeCell ref="A44:B44"/>
    <mergeCell ref="A90:B90"/>
    <mergeCell ref="A47:B47"/>
  </mergeCells>
  <pageMargins left="0.7" right="0.7" top="0.75" bottom="0.75" header="0.3" footer="0.3"/>
  <pageSetup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Daugherty, Gordon</dc:creator>
  <cp:lastModifiedBy>GordonD</cp:lastModifiedBy>
  <cp:lastPrinted>2007-11-09T20:48:42Z</cp:lastPrinted>
  <dcterms:created xsi:type="dcterms:W3CDTF">2007-11-09T20:31:04Z</dcterms:created>
  <dcterms:modified xsi:type="dcterms:W3CDTF">2022-12-24T14:11:00Z</dcterms:modified>
</cp:coreProperties>
</file>